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9435" windowHeight="7650" tabRatio="500"/>
  </bookViews>
  <sheets>
    <sheet name="расчет сырья" sheetId="5" r:id="rId1"/>
    <sheet name="меню 1 неделя" sheetId="1" r:id="rId2"/>
    <sheet name="меню 2 неделя" sheetId="2" r:id="rId3"/>
  </sheets>
  <calcPr calcId="144525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M11" i="2" l="1"/>
  <c r="N11" i="2"/>
  <c r="O11" i="2"/>
  <c r="L31" i="2"/>
  <c r="M31" i="2"/>
  <c r="N31" i="2"/>
  <c r="O31" i="2"/>
  <c r="K31" i="2"/>
  <c r="D31" i="2"/>
  <c r="E31" i="2"/>
  <c r="F31" i="2"/>
  <c r="G31" i="2"/>
  <c r="C31" i="2"/>
  <c r="C39" i="2" l="1"/>
  <c r="E39" i="2"/>
  <c r="F39" i="2"/>
  <c r="G39" i="2"/>
  <c r="D39" i="2"/>
  <c r="M39" i="1"/>
  <c r="N39" i="1"/>
  <c r="O39" i="1"/>
  <c r="P39" i="1"/>
  <c r="L39" i="1"/>
  <c r="E39" i="1"/>
  <c r="F39" i="1"/>
  <c r="G39" i="1"/>
  <c r="D39" i="1"/>
  <c r="C39" i="1"/>
  <c r="L106" i="2"/>
  <c r="M106" i="2"/>
  <c r="N106" i="2"/>
  <c r="O106" i="2"/>
  <c r="K106" i="2"/>
  <c r="C106" i="2"/>
  <c r="E106" i="2"/>
  <c r="F106" i="2"/>
  <c r="G106" i="2"/>
  <c r="D106" i="2"/>
  <c r="O85" i="2"/>
  <c r="N85" i="2"/>
  <c r="M85" i="2"/>
  <c r="L85" i="2"/>
  <c r="K85" i="2"/>
  <c r="G85" i="2"/>
  <c r="F85" i="2"/>
  <c r="E85" i="2"/>
  <c r="D85" i="2"/>
  <c r="C85" i="2"/>
  <c r="K63" i="2"/>
  <c r="M63" i="2"/>
  <c r="L63" i="2"/>
  <c r="G63" i="2"/>
  <c r="F63" i="2"/>
  <c r="O63" i="2" s="1"/>
  <c r="E63" i="2"/>
  <c r="N63" i="2" s="1"/>
  <c r="D63" i="2"/>
  <c r="C63" i="2"/>
  <c r="O43" i="2"/>
  <c r="N43" i="2"/>
  <c r="M43" i="2"/>
  <c r="L43" i="2"/>
  <c r="K43" i="2"/>
  <c r="G43" i="2"/>
  <c r="F43" i="2"/>
  <c r="E43" i="2"/>
  <c r="D43" i="2"/>
  <c r="C43" i="2"/>
  <c r="O22" i="2"/>
  <c r="N22" i="2"/>
  <c r="M22" i="2"/>
  <c r="L22" i="2"/>
  <c r="K22" i="2"/>
  <c r="C43" i="1"/>
  <c r="D43" i="1"/>
  <c r="E43" i="1"/>
  <c r="F43" i="1"/>
  <c r="G43" i="1"/>
  <c r="G22" i="2"/>
  <c r="F22" i="2"/>
  <c r="E22" i="2"/>
  <c r="D22" i="2"/>
  <c r="C22" i="2"/>
  <c r="O102" i="2" l="1"/>
  <c r="N102" i="2"/>
  <c r="M102" i="2"/>
  <c r="L102" i="2"/>
  <c r="K102" i="2"/>
  <c r="O95" i="2"/>
  <c r="O94" i="2"/>
  <c r="N94" i="2"/>
  <c r="M94" i="2"/>
  <c r="L94" i="2"/>
  <c r="K94" i="2"/>
  <c r="O81" i="2"/>
  <c r="N81" i="2"/>
  <c r="M81" i="2"/>
  <c r="L81" i="2"/>
  <c r="K81" i="2"/>
  <c r="O73" i="2"/>
  <c r="N73" i="2"/>
  <c r="M73" i="2"/>
  <c r="L73" i="2"/>
  <c r="L86" i="2" s="1"/>
  <c r="K73" i="2"/>
  <c r="O59" i="2"/>
  <c r="N59" i="2"/>
  <c r="M59" i="2"/>
  <c r="L59" i="2"/>
  <c r="K59" i="2"/>
  <c r="K53" i="2"/>
  <c r="O52" i="2"/>
  <c r="N52" i="2"/>
  <c r="M52" i="2"/>
  <c r="L52" i="2"/>
  <c r="K52" i="2"/>
  <c r="O39" i="2"/>
  <c r="O44" i="2" s="1"/>
  <c r="N39" i="2"/>
  <c r="N44" i="2" s="1"/>
  <c r="M39" i="2"/>
  <c r="L39" i="2"/>
  <c r="L44" i="2" s="1"/>
  <c r="K39" i="2"/>
  <c r="K44" i="2" s="1"/>
  <c r="O18" i="2"/>
  <c r="O23" i="2" s="1"/>
  <c r="N18" i="2"/>
  <c r="N23" i="2" s="1"/>
  <c r="M18" i="2"/>
  <c r="M23" i="2" s="1"/>
  <c r="L18" i="2"/>
  <c r="K18" i="2"/>
  <c r="L12" i="2"/>
  <c r="L11" i="2"/>
  <c r="K11" i="2"/>
  <c r="D51" i="5"/>
  <c r="F33" i="5"/>
  <c r="E33" i="5"/>
  <c r="F32" i="5"/>
  <c r="E32" i="5"/>
  <c r="F31" i="5"/>
  <c r="E31" i="5"/>
  <c r="F30" i="5"/>
  <c r="E30" i="5"/>
  <c r="F29" i="5"/>
  <c r="E29" i="5"/>
  <c r="F28" i="5"/>
  <c r="E28" i="5"/>
  <c r="F27" i="5"/>
  <c r="E27" i="5"/>
  <c r="F26" i="5"/>
  <c r="E26" i="5"/>
  <c r="F25" i="5"/>
  <c r="E25" i="5"/>
  <c r="F24" i="5"/>
  <c r="E24" i="5"/>
  <c r="F23" i="5"/>
  <c r="E23" i="5"/>
  <c r="F22" i="5"/>
  <c r="E22" i="5"/>
  <c r="F21" i="5"/>
  <c r="E21" i="5"/>
  <c r="F20" i="5"/>
  <c r="E20" i="5"/>
  <c r="F19" i="5"/>
  <c r="E19" i="5"/>
  <c r="F18" i="5"/>
  <c r="E18" i="5"/>
  <c r="F17" i="5"/>
  <c r="E17" i="5"/>
  <c r="F16" i="5"/>
  <c r="E16" i="5"/>
  <c r="F15" i="5"/>
  <c r="E15" i="5"/>
  <c r="F14" i="5"/>
  <c r="E14" i="5"/>
  <c r="F13" i="5"/>
  <c r="E13" i="5"/>
  <c r="F12" i="5"/>
  <c r="E12" i="5"/>
  <c r="F11" i="5"/>
  <c r="E11" i="5"/>
  <c r="F10" i="5"/>
  <c r="E10" i="5"/>
  <c r="F9" i="5"/>
  <c r="E9" i="5"/>
  <c r="F8" i="5"/>
  <c r="E8" i="5"/>
  <c r="F7" i="5"/>
  <c r="E7" i="5"/>
  <c r="F6" i="5"/>
  <c r="E6" i="5"/>
  <c r="G102" i="2"/>
  <c r="F102" i="2"/>
  <c r="E102" i="2"/>
  <c r="D102" i="2"/>
  <c r="C102" i="2"/>
  <c r="G95" i="2"/>
  <c r="G94" i="2"/>
  <c r="F94" i="2"/>
  <c r="E94" i="2"/>
  <c r="D94" i="2"/>
  <c r="C94" i="2"/>
  <c r="G81" i="2"/>
  <c r="F81" i="2"/>
  <c r="E81" i="2"/>
  <c r="D81" i="2"/>
  <c r="C81" i="2"/>
  <c r="G73" i="2"/>
  <c r="F73" i="2"/>
  <c r="F86" i="2" s="1"/>
  <c r="E73" i="2"/>
  <c r="D73" i="2"/>
  <c r="C73" i="2"/>
  <c r="G59" i="2"/>
  <c r="F59" i="2"/>
  <c r="E59" i="2"/>
  <c r="D59" i="2"/>
  <c r="C59" i="2"/>
  <c r="C53" i="2"/>
  <c r="G52" i="2"/>
  <c r="F52" i="2"/>
  <c r="E52" i="2"/>
  <c r="D52" i="2"/>
  <c r="C52" i="2"/>
  <c r="G18" i="2"/>
  <c r="F18" i="2"/>
  <c r="E18" i="2"/>
  <c r="D18" i="2"/>
  <c r="C18" i="2"/>
  <c r="D12" i="2"/>
  <c r="G11" i="2"/>
  <c r="F11" i="2"/>
  <c r="E11" i="2"/>
  <c r="D11" i="2"/>
  <c r="C11" i="2"/>
  <c r="L106" i="1"/>
  <c r="G106" i="1"/>
  <c r="F106" i="1"/>
  <c r="O105" i="1" s="1"/>
  <c r="O106" i="1" s="1"/>
  <c r="E106" i="1"/>
  <c r="D106" i="1"/>
  <c r="C106" i="1"/>
  <c r="N105" i="1"/>
  <c r="N106" i="1" s="1"/>
  <c r="M105" i="1"/>
  <c r="M106" i="1" s="1"/>
  <c r="P102" i="1"/>
  <c r="O102" i="1"/>
  <c r="N102" i="1"/>
  <c r="M102" i="1"/>
  <c r="L102" i="1"/>
  <c r="G102" i="1"/>
  <c r="F102" i="1"/>
  <c r="E102" i="1"/>
  <c r="D102" i="1"/>
  <c r="C102" i="1"/>
  <c r="P95" i="1"/>
  <c r="G95" i="1"/>
  <c r="P94" i="1"/>
  <c r="O94" i="1"/>
  <c r="N94" i="1"/>
  <c r="M94" i="1"/>
  <c r="L94" i="1"/>
  <c r="G94" i="1"/>
  <c r="F94" i="1"/>
  <c r="E94" i="1"/>
  <c r="D94" i="1"/>
  <c r="D107" i="1" s="1"/>
  <c r="C94" i="1"/>
  <c r="P84" i="1"/>
  <c r="O84" i="1"/>
  <c r="N84" i="1"/>
  <c r="M84" i="1"/>
  <c r="L84" i="1"/>
  <c r="G84" i="1"/>
  <c r="F84" i="1"/>
  <c r="E84" i="1"/>
  <c r="D84" i="1"/>
  <c r="C84" i="1"/>
  <c r="P80" i="1"/>
  <c r="O80" i="1"/>
  <c r="N80" i="1"/>
  <c r="M80" i="1"/>
  <c r="L80" i="1"/>
  <c r="G80" i="1"/>
  <c r="F80" i="1"/>
  <c r="E80" i="1"/>
  <c r="D80" i="1"/>
  <c r="C80" i="1"/>
  <c r="P73" i="1"/>
  <c r="O73" i="1"/>
  <c r="N73" i="1"/>
  <c r="M73" i="1"/>
  <c r="L73" i="1"/>
  <c r="G73" i="1"/>
  <c r="F73" i="1"/>
  <c r="E73" i="1"/>
  <c r="D73" i="1"/>
  <c r="C73" i="1"/>
  <c r="P64" i="1"/>
  <c r="O64" i="1"/>
  <c r="N64" i="1"/>
  <c r="M64" i="1"/>
  <c r="L64" i="1"/>
  <c r="G64" i="1"/>
  <c r="F64" i="1"/>
  <c r="E64" i="1"/>
  <c r="D64" i="1"/>
  <c r="C64" i="1"/>
  <c r="P60" i="1"/>
  <c r="O60" i="1"/>
  <c r="N60" i="1"/>
  <c r="M60" i="1"/>
  <c r="L60" i="1"/>
  <c r="G60" i="1"/>
  <c r="F60" i="1"/>
  <c r="E60" i="1"/>
  <c r="D60" i="1"/>
  <c r="C60" i="1"/>
  <c r="L53" i="1"/>
  <c r="C53" i="1"/>
  <c r="P52" i="1"/>
  <c r="O52" i="1"/>
  <c r="N52" i="1"/>
  <c r="M52" i="1"/>
  <c r="L52" i="1"/>
  <c r="G52" i="1"/>
  <c r="F52" i="1"/>
  <c r="F65" i="1" s="1"/>
  <c r="E52" i="1"/>
  <c r="D52" i="1"/>
  <c r="C52" i="1"/>
  <c r="P43" i="1"/>
  <c r="O43" i="1"/>
  <c r="N43" i="1"/>
  <c r="M43" i="1"/>
  <c r="L43" i="1"/>
  <c r="P31" i="1"/>
  <c r="O31" i="1"/>
  <c r="O44" i="1" s="1"/>
  <c r="N31" i="1"/>
  <c r="M31" i="1"/>
  <c r="M44" i="1" s="1"/>
  <c r="L31" i="1"/>
  <c r="G31" i="1"/>
  <c r="G44" i="1" s="1"/>
  <c r="F31" i="1"/>
  <c r="F44" i="1" s="1"/>
  <c r="E31" i="1"/>
  <c r="E44" i="1" s="1"/>
  <c r="D31" i="1"/>
  <c r="D44" i="1" s="1"/>
  <c r="C31" i="1"/>
  <c r="C44" i="1" s="1"/>
  <c r="L22" i="1"/>
  <c r="G22" i="1"/>
  <c r="F22" i="1"/>
  <c r="E22" i="1"/>
  <c r="D22" i="1"/>
  <c r="C22" i="1"/>
  <c r="P21" i="1"/>
  <c r="P22" i="1" s="1"/>
  <c r="O21" i="1"/>
  <c r="O22" i="1" s="1"/>
  <c r="N21" i="1"/>
  <c r="N22" i="1" s="1"/>
  <c r="M21" i="1"/>
  <c r="M22" i="1" s="1"/>
  <c r="P18" i="1"/>
  <c r="O18" i="1"/>
  <c r="N18" i="1"/>
  <c r="M18" i="1"/>
  <c r="L18" i="1"/>
  <c r="G18" i="1"/>
  <c r="F18" i="1"/>
  <c r="E18" i="1"/>
  <c r="D18" i="1"/>
  <c r="C18" i="1"/>
  <c r="M12" i="1"/>
  <c r="D12" i="1"/>
  <c r="P11" i="1"/>
  <c r="O11" i="1"/>
  <c r="N11" i="1"/>
  <c r="M11" i="1"/>
  <c r="L11" i="1"/>
  <c r="G11" i="1"/>
  <c r="F11" i="1"/>
  <c r="E11" i="1"/>
  <c r="E23" i="1" s="1"/>
  <c r="D11" i="1"/>
  <c r="C11" i="1"/>
  <c r="F34" i="5" l="1"/>
  <c r="E48" i="5" s="1"/>
  <c r="E34" i="5"/>
  <c r="D49" i="5" s="1"/>
  <c r="C23" i="1"/>
  <c r="D65" i="1"/>
  <c r="D108" i="1" s="1"/>
  <c r="D111" i="1" s="1"/>
  <c r="L65" i="1"/>
  <c r="P85" i="1"/>
  <c r="D23" i="1"/>
  <c r="P44" i="1"/>
  <c r="F85" i="1"/>
  <c r="M85" i="1"/>
  <c r="C85" i="1"/>
  <c r="N85" i="1"/>
  <c r="N44" i="1"/>
  <c r="G65" i="1"/>
  <c r="D85" i="1"/>
  <c r="L85" i="1"/>
  <c r="O85" i="1"/>
  <c r="C107" i="1"/>
  <c r="F64" i="2"/>
  <c r="N86" i="2"/>
  <c r="M107" i="2"/>
  <c r="G64" i="2"/>
  <c r="F107" i="2"/>
  <c r="O86" i="2"/>
  <c r="M86" i="2"/>
  <c r="K23" i="2"/>
  <c r="L107" i="2"/>
  <c r="G86" i="2"/>
  <c r="L23" i="2"/>
  <c r="N107" i="2"/>
  <c r="E86" i="2"/>
  <c r="E107" i="2"/>
  <c r="O107" i="2"/>
  <c r="L64" i="2"/>
  <c r="M64" i="2"/>
  <c r="N64" i="2"/>
  <c r="O64" i="2"/>
  <c r="M44" i="2"/>
  <c r="G107" i="2"/>
  <c r="N23" i="1"/>
  <c r="M23" i="1"/>
  <c r="O23" i="1"/>
  <c r="P23" i="1"/>
  <c r="L23" i="1"/>
  <c r="M107" i="1"/>
  <c r="G107" i="1"/>
  <c r="C65" i="1"/>
  <c r="O65" i="1"/>
  <c r="L107" i="1"/>
  <c r="N107" i="1"/>
  <c r="C86" i="2"/>
  <c r="K107" i="2"/>
  <c r="C107" i="2"/>
  <c r="D86" i="2"/>
  <c r="K86" i="2"/>
  <c r="D107" i="2"/>
  <c r="E64" i="2"/>
  <c r="C44" i="2"/>
  <c r="C64" i="2"/>
  <c r="D64" i="2"/>
  <c r="K64" i="2"/>
  <c r="C23" i="2"/>
  <c r="N65" i="1"/>
  <c r="M65" i="1"/>
  <c r="D23" i="2"/>
  <c r="E23" i="2"/>
  <c r="F23" i="2"/>
  <c r="G23" i="2"/>
  <c r="D48" i="5"/>
  <c r="E52" i="5"/>
  <c r="P65" i="1"/>
  <c r="G85" i="1"/>
  <c r="G23" i="1"/>
  <c r="G108" i="1" s="1"/>
  <c r="G111" i="1" s="1"/>
  <c r="F23" i="1"/>
  <c r="E107" i="1"/>
  <c r="E85" i="1"/>
  <c r="E65" i="1"/>
  <c r="O107" i="1"/>
  <c r="F107" i="1"/>
  <c r="P105" i="1"/>
  <c r="P106" i="1" s="1"/>
  <c r="P107" i="1" s="1"/>
  <c r="E49" i="5" l="1"/>
  <c r="E53" i="5"/>
  <c r="E54" i="5" s="1"/>
  <c r="E44" i="5"/>
  <c r="E45" i="5"/>
  <c r="D53" i="5"/>
  <c r="D54" i="5" s="1"/>
  <c r="D50" i="5"/>
  <c r="D44" i="5"/>
  <c r="D45" i="5"/>
  <c r="F108" i="1"/>
  <c r="F111" i="1" s="1"/>
  <c r="N108" i="1"/>
  <c r="N111" i="1" s="1"/>
  <c r="E108" i="1"/>
  <c r="E111" i="1" s="1"/>
  <c r="M108" i="1"/>
  <c r="M111" i="1" s="1"/>
  <c r="O108" i="1"/>
  <c r="O111" i="1" s="1"/>
  <c r="O108" i="2"/>
  <c r="O111" i="2" s="1"/>
  <c r="M108" i="2"/>
  <c r="M111" i="2" s="1"/>
  <c r="L108" i="2"/>
  <c r="L111" i="2" s="1"/>
  <c r="N108" i="2"/>
  <c r="N111" i="2" s="1"/>
  <c r="P108" i="1"/>
  <c r="P111" i="1" s="1"/>
  <c r="E50" i="5"/>
  <c r="D44" i="2"/>
  <c r="D108" i="2" s="1"/>
  <c r="D111" i="2" s="1"/>
  <c r="F44" i="2"/>
  <c r="F108" i="2" s="1"/>
  <c r="F111" i="2" s="1"/>
  <c r="E44" i="2"/>
  <c r="E108" i="2" s="1"/>
  <c r="E111" i="2" s="1"/>
  <c r="G44" i="2"/>
  <c r="G108" i="2" s="1"/>
  <c r="G111" i="2" s="1"/>
  <c r="E46" i="5" l="1"/>
  <c r="D46" i="5"/>
</calcChain>
</file>

<file path=xl/sharedStrings.xml><?xml version="1.0" encoding="utf-8"?>
<sst xmlns="http://schemas.openxmlformats.org/spreadsheetml/2006/main" count="731" uniqueCount="161">
  <si>
    <t>1-АЯ НЕДЕЛЯ</t>
  </si>
  <si>
    <t>понедельник</t>
  </si>
  <si>
    <t>Прием пищи</t>
  </si>
  <si>
    <t>Блюдо</t>
  </si>
  <si>
    <t>Выход, г</t>
  </si>
  <si>
    <t>Энергетическая ценность</t>
  </si>
  <si>
    <t>Белки</t>
  </si>
  <si>
    <t>Жиры</t>
  </si>
  <si>
    <t>Углеводы</t>
  </si>
  <si>
    <t>завтрак</t>
  </si>
  <si>
    <t>Завтрак</t>
  </si>
  <si>
    <t>Макароны отварные с сыром</t>
  </si>
  <si>
    <t>20-25%</t>
  </si>
  <si>
    <t xml:space="preserve">Какао с молоком </t>
  </si>
  <si>
    <t>Хлеб пшеничный/ржаной</t>
  </si>
  <si>
    <t>Яйцо отварное</t>
  </si>
  <si>
    <t>Фрукты свежие (яблоки, груши)</t>
  </si>
  <si>
    <t>ИТОГО:</t>
  </si>
  <si>
    <t>обед</t>
  </si>
  <si>
    <t>Обед</t>
  </si>
  <si>
    <t>Винегрет овощной</t>
  </si>
  <si>
    <t>30-35%</t>
  </si>
  <si>
    <t>Суп картофельный</t>
  </si>
  <si>
    <t>Рагу овощное с мясом</t>
  </si>
  <si>
    <t>Компот из свежих яблок</t>
  </si>
  <si>
    <t>Полдник</t>
  </si>
  <si>
    <t>Молоко/км напиток</t>
  </si>
  <si>
    <t>10-15%</t>
  </si>
  <si>
    <t>пПолдник</t>
  </si>
  <si>
    <t>Булочка домашняя</t>
  </si>
  <si>
    <t>ВСЕГО В ДЕНЬ</t>
  </si>
  <si>
    <t>вторник</t>
  </si>
  <si>
    <t xml:space="preserve"> </t>
  </si>
  <si>
    <t>Плов с курицей</t>
  </si>
  <si>
    <t>Чай с молоком</t>
  </si>
  <si>
    <t>Бутерброд с маслом и сыром</t>
  </si>
  <si>
    <t>Салат витаминный</t>
  </si>
  <si>
    <t>Рассольник</t>
  </si>
  <si>
    <t>Каша гречневая рассыпчатая с овощами</t>
  </si>
  <si>
    <t>Котлета Здоровье</t>
  </si>
  <si>
    <t>полдник</t>
  </si>
  <si>
    <t>Сок фруктовый</t>
  </si>
  <si>
    <t>Блинчики с повидлом</t>
  </si>
  <si>
    <t>среда</t>
  </si>
  <si>
    <t>Чай с сахаром и лимоном</t>
  </si>
  <si>
    <t>Помидоры (нарезка)</t>
  </si>
  <si>
    <t>Картофель отварной</t>
  </si>
  <si>
    <t>Рыба припущенная</t>
  </si>
  <si>
    <t>Компот из сухофруктов</t>
  </si>
  <si>
    <t>четверг</t>
  </si>
  <si>
    <t>Омлет натуральный</t>
  </si>
  <si>
    <t>Чай с сахаром</t>
  </si>
  <si>
    <t>Салат Степной</t>
  </si>
  <si>
    <t>Суп гречневый</t>
  </si>
  <si>
    <t>пятница</t>
  </si>
  <si>
    <t>Каша рисовая рассыпчатая</t>
  </si>
  <si>
    <t>Котлета мясная с соусом красным основным</t>
  </si>
  <si>
    <t>Хлеб пшеничный</t>
  </si>
  <si>
    <t>Огурец свежий в нарезке</t>
  </si>
  <si>
    <t>Пюре гороховое</t>
  </si>
  <si>
    <t>Компот из яблок с черносливом</t>
  </si>
  <si>
    <t>Хлеб ржано-пшеничный</t>
  </si>
  <si>
    <t>В СРЕДНЕМ за 5 дней</t>
  </si>
  <si>
    <t>2-АЯ НЕДЕЛЯ</t>
  </si>
  <si>
    <t>Каша Янтарная с яблоком</t>
  </si>
  <si>
    <t>Икра овощная</t>
  </si>
  <si>
    <t>Суп картофельный с клецками</t>
  </si>
  <si>
    <t>Плов</t>
  </si>
  <si>
    <t>Жаркое по-домашнему</t>
  </si>
  <si>
    <t>Салат из моркови</t>
  </si>
  <si>
    <t>Суп вермишелевый</t>
  </si>
  <si>
    <t xml:space="preserve">Макароны отварные </t>
  </si>
  <si>
    <t>Каша гречневая молочная</t>
  </si>
  <si>
    <t>Тефтеля мясная с соусом</t>
  </si>
  <si>
    <t>Запеканка творожная</t>
  </si>
  <si>
    <t>Чай черный с сахаром</t>
  </si>
  <si>
    <t>Каша гречневая рассыпчатая</t>
  </si>
  <si>
    <t>Белки, г/сут</t>
  </si>
  <si>
    <t>Жиры, г/сут</t>
  </si>
  <si>
    <t>Углеводы, г/сут</t>
  </si>
  <si>
    <t>Калорийность, ккал</t>
  </si>
  <si>
    <t>*среднесуточный набор пищевой продукции для организации питания детей от 7 до 18 лет                                      (в нетто г, мл на 1 ребенка в сутки)</t>
  </si>
  <si>
    <t>Наименование продуктов питания</t>
  </si>
  <si>
    <t>Стоимость продуктов, руб/1000 гр</t>
  </si>
  <si>
    <t>Норма (в нетто г, мл на 1 ребенка в сутки).</t>
  </si>
  <si>
    <t>Стоимость пищевой продукции по категориям</t>
  </si>
  <si>
    <t>возрастная категория</t>
  </si>
  <si>
    <t>7 - 11 лет</t>
  </si>
  <si>
    <t>12 лет и старше</t>
  </si>
  <si>
    <t>Хлеб ржаной (г)</t>
  </si>
  <si>
    <t>Хлеб пшеничный (г)</t>
  </si>
  <si>
    <t>Мука пшеничная (г)</t>
  </si>
  <si>
    <t>Крупы, бобовые, макаронные изделия (г)</t>
  </si>
  <si>
    <t>Картофель (г)</t>
  </si>
  <si>
    <t>Овощи и зелень (г)</t>
  </si>
  <si>
    <t>Фрукты свежие (г)</t>
  </si>
  <si>
    <t>Соки фруктовые (мл)</t>
  </si>
  <si>
    <t>Сухофрукты(г)</t>
  </si>
  <si>
    <t>Сахар &lt;*&gt; (г)</t>
  </si>
  <si>
    <t>Кондитерские изделия (г)</t>
  </si>
  <si>
    <t>Кофе (кофейный напиток) (г)</t>
  </si>
  <si>
    <t>Какао (г)</t>
  </si>
  <si>
    <t>Чай (г)</t>
  </si>
  <si>
    <t>Мясо 1-й категории (г)</t>
  </si>
  <si>
    <t>Субпродукты (печень, язык, сердце)</t>
  </si>
  <si>
    <t>Куры 1-й категории потрошенные (г)</t>
  </si>
  <si>
    <t>Рыба-филе, сельдь (г)</t>
  </si>
  <si>
    <t>Молоко, кисломолочные продукты (мл)</t>
  </si>
  <si>
    <t>Творог (9-процентный) (г)</t>
  </si>
  <si>
    <t>Сметана (г)</t>
  </si>
  <si>
    <t>Сыр (г)</t>
  </si>
  <si>
    <t>Масло сливочное (г)</t>
  </si>
  <si>
    <t>Масло растительное (мл)</t>
  </si>
  <si>
    <t>Яйцо диетическое (г)</t>
  </si>
  <si>
    <t>Дрожжи хлебопекарные (г)</t>
  </si>
  <si>
    <t>Соль (г)</t>
  </si>
  <si>
    <t>Специи (г)</t>
  </si>
  <si>
    <t>ИТОГО</t>
  </si>
  <si>
    <t>Химический состав</t>
  </si>
  <si>
    <t>Белки (г)</t>
  </si>
  <si>
    <t>Жиры (г)</t>
  </si>
  <si>
    <t>Углеводы (г)</t>
  </si>
  <si>
    <t>Энергетическая ценность (ккал)</t>
  </si>
  <si>
    <t>Стоимость в соотвествии с талб. 2 Приложения 7, табл. 3 приложения 10 к СанПиН 2.3./2.4.3590-20</t>
  </si>
  <si>
    <t>доля суточной потребности в пищевых веществах и энергии</t>
  </si>
  <si>
    <t>%</t>
  </si>
  <si>
    <t>Стоимость приема пищи, руб.</t>
  </si>
  <si>
    <t xml:space="preserve">завтрак </t>
  </si>
  <si>
    <t xml:space="preserve">итого средняя цена за завтрак </t>
  </si>
  <si>
    <t xml:space="preserve">итого средняя цена за обед </t>
  </si>
  <si>
    <t>Расчетная стоимость приема пищи завтрак+обед</t>
  </si>
  <si>
    <t>Расчетная стоимость завтрак+обед+полдник</t>
  </si>
  <si>
    <t>ВСЕГО В ДЕНЬ:</t>
  </si>
  <si>
    <t xml:space="preserve">Напиток брусничный </t>
  </si>
  <si>
    <t>Салат Летний</t>
  </si>
  <si>
    <t>Пюре картофельное</t>
  </si>
  <si>
    <t xml:space="preserve">Каша рисовая рассыпчатая </t>
  </si>
  <si>
    <t>Солянка с мясом</t>
  </si>
  <si>
    <t>Бутерброд с сыром 1 вариант</t>
  </si>
  <si>
    <t>МЕНЮ для детей в ДОЛ 10 лет и старше</t>
  </si>
  <si>
    <t>МЕНЮ для детей в ДОЛ 6,5-10 лет</t>
  </si>
  <si>
    <t>Батон нарезной</t>
  </si>
  <si>
    <t>Котлета Домашняя</t>
  </si>
  <si>
    <t>Блинчики с творогом</t>
  </si>
  <si>
    <t>Вареники с творогом</t>
  </si>
  <si>
    <t>Борщ картофельный</t>
  </si>
  <si>
    <t>Кондитерское изделие</t>
  </si>
  <si>
    <t>Борщ с мясом</t>
  </si>
  <si>
    <t>Гуляш с мясом свинины</t>
  </si>
  <si>
    <t>Компот из яблок и св ягод</t>
  </si>
  <si>
    <t>Борщ с курой</t>
  </si>
  <si>
    <t>Булочка Домашняя</t>
  </si>
  <si>
    <t>Каша пшеничная молочная</t>
  </si>
  <si>
    <t>Горбуша припущенная</t>
  </si>
  <si>
    <t>Напиток Снежок к.м.п.</t>
  </si>
  <si>
    <t>Суп Крестьянский с пшеном</t>
  </si>
  <si>
    <t>Салат Витаминный</t>
  </si>
  <si>
    <t>Свекла маринованная</t>
  </si>
  <si>
    <t>Булочка с сахаром</t>
  </si>
  <si>
    <t>Борш с курой</t>
  </si>
  <si>
    <t>Печенье сахарное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</si>
</sst>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00.00"/>
    <numFmt numFmtId="165" formatCode="0.00_ ;\-0.00\ "/>
    <numFmt numFmtId="166" formatCode="#,###.00"/>
  </numFmts>
  <fonts count="17">
    <font>
      <sz val="12"/>
      <name val="PT Astra Sans"/>
      <family val="2"/>
      <charset val="1"/>
    </font>
    <font>
      <sz val="10"/>
      <name val="Times New Roman"/>
      <family val="1"/>
      <charset val="204"/>
    </font>
    <font>
      <sz val="12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name val="Times New Roman"/>
      <family val="1"/>
      <charset val="1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1"/>
    </font>
    <font>
      <sz val="10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b/>
      <i/>
      <sz val="10"/>
      <color rgb="FF000000"/>
      <name val="Times New Roman"/>
      <family val="1"/>
      <charset val="1"/>
    </font>
    <font>
      <b/>
      <sz val="10"/>
      <name val="Times New Roman"/>
      <family val="1"/>
      <charset val="1"/>
    </font>
    <font>
      <sz val="10.5"/>
      <color rgb="FF000000"/>
      <name val="Times New Roman"/>
      <family val="1"/>
      <charset val="1"/>
    </font>
    <font>
      <b/>
      <sz val="10.5"/>
      <color rgb="FF000000"/>
      <name val="Times New Roman"/>
      <family val="1"/>
      <charset val="1"/>
    </font>
    <font>
      <sz val="10.5"/>
      <name val="PT Astra Sans"/>
      <family val="2"/>
      <charset val="1"/>
    </font>
    <font>
      <b/>
      <sz val="10.5"/>
      <name val="Times New Roman"/>
      <family val="1"/>
      <charset val="1"/>
    </font>
    <font>
      <sz val="12"/>
      <color rgb="FF000000"/>
      <name val="Times New Roman"/>
      <family val="1"/>
      <charset val="1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EEEEEE"/>
      </patternFill>
    </fill>
    <fill>
      <patternFill patternType="solid">
        <fgColor theme="0"/>
        <bgColor rgb="FFB4C7E7"/>
      </patternFill>
    </fill>
    <fill>
      <patternFill patternType="solid">
        <fgColor theme="0"/>
        <bgColor rgb="FFDBEEF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CD5B5"/>
      </patternFill>
    </fill>
    <fill>
      <patternFill patternType="solid">
        <fgColor theme="0"/>
        <bgColor rgb="FFEEEEEE"/>
      </patternFill>
    </fill>
    <fill>
      <patternFill patternType="solid">
        <fgColor theme="0"/>
        <bgColor rgb="FFFFE699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AFD095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C5E0B4"/>
      </patternFill>
    </fill>
    <fill>
      <patternFill patternType="solid">
        <fgColor theme="0"/>
        <bgColor rgb="FF969696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top" wrapText="1"/>
    </xf>
  </cellStyleXfs>
  <cellXfs count="110">
    <xf numFmtId="0" fontId="0" fillId="0" borderId="0" xfId="0">
      <alignment vertical="top" wrapText="1"/>
    </xf>
    <xf numFmtId="0" fontId="1" fillId="0" borderId="0" xfId="0" applyFont="1">
      <alignment vertical="top" wrapText="1"/>
    </xf>
    <xf numFmtId="0" fontId="2" fillId="0" borderId="0" xfId="0" applyFo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8" fillId="0" borderId="0" xfId="0" applyFont="1" applyAlignment="1" applyProtection="1"/>
    <xf numFmtId="0" fontId="9" fillId="2" borderId="0" xfId="0" applyFont="1" applyFill="1" applyAlignment="1" applyProtection="1"/>
    <xf numFmtId="0" fontId="16" fillId="0" borderId="0" xfId="0" applyFont="1" applyAlignment="1" applyProtection="1"/>
    <xf numFmtId="0" fontId="0" fillId="0" borderId="0" xfId="0" applyAlignment="1" applyProtection="1"/>
    <xf numFmtId="2" fontId="1" fillId="0" borderId="1" xfId="0" applyNumberFormat="1" applyFont="1" applyFill="1" applyBorder="1" applyAlignment="1">
      <alignment horizontal="center" vertical="top" wrapText="1"/>
    </xf>
    <xf numFmtId="0" fontId="7" fillId="3" borderId="7" xfId="0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5" borderId="7" xfId="0" applyFont="1" applyFill="1" applyBorder="1" applyAlignment="1" applyProtection="1">
      <alignment vertical="center" wrapText="1"/>
    </xf>
    <xf numFmtId="0" fontId="7" fillId="6" borderId="10" xfId="0" applyFont="1" applyFill="1" applyBorder="1" applyAlignment="1" applyProtection="1">
      <alignment horizontal="center"/>
    </xf>
    <xf numFmtId="0" fontId="7" fillId="7" borderId="7" xfId="0" applyFont="1" applyFill="1" applyBorder="1" applyAlignment="1" applyProtection="1">
      <alignment horizontal="center" vertical="center" wrapText="1"/>
    </xf>
    <xf numFmtId="0" fontId="7" fillId="7" borderId="8" xfId="0" applyFont="1" applyFill="1" applyBorder="1" applyAlignment="1" applyProtection="1">
      <alignment horizontal="center" vertical="center" wrapText="1"/>
    </xf>
    <xf numFmtId="164" fontId="7" fillId="7" borderId="9" xfId="0" applyNumberFormat="1" applyFont="1" applyFill="1" applyBorder="1" applyAlignment="1" applyProtection="1">
      <alignment horizontal="center"/>
    </xf>
    <xf numFmtId="164" fontId="7" fillId="7" borderId="1" xfId="0" applyNumberFormat="1" applyFont="1" applyFill="1" applyBorder="1" applyAlignment="1" applyProtection="1">
      <alignment horizontal="center"/>
    </xf>
    <xf numFmtId="165" fontId="7" fillId="6" borderId="10" xfId="0" applyNumberFormat="1" applyFont="1" applyFill="1" applyBorder="1" applyAlignment="1" applyProtection="1">
      <alignment horizontal="center"/>
    </xf>
    <xf numFmtId="0" fontId="9" fillId="5" borderId="11" xfId="0" applyFont="1" applyFill="1" applyBorder="1" applyAlignment="1" applyProtection="1">
      <alignment horizontal="center" vertical="center" wrapText="1"/>
    </xf>
    <xf numFmtId="0" fontId="7" fillId="5" borderId="12" xfId="0" applyFont="1" applyFill="1" applyBorder="1" applyAlignment="1" applyProtection="1">
      <alignment vertical="center" wrapText="1"/>
    </xf>
    <xf numFmtId="0" fontId="7" fillId="7" borderId="12" xfId="0" applyFont="1" applyFill="1" applyBorder="1" applyAlignment="1" applyProtection="1">
      <alignment horizontal="center" vertical="center" wrapText="1"/>
    </xf>
    <xf numFmtId="164" fontId="9" fillId="7" borderId="1" xfId="0" applyNumberFormat="1" applyFont="1" applyFill="1" applyBorder="1" applyAlignment="1" applyProtection="1">
      <alignment horizontal="center" vertical="center"/>
    </xf>
    <xf numFmtId="164" fontId="9" fillId="7" borderId="1" xfId="0" applyNumberFormat="1" applyFont="1" applyFill="1" applyBorder="1" applyAlignment="1" applyProtection="1">
      <alignment horizontal="center"/>
    </xf>
    <xf numFmtId="0" fontId="7" fillId="7" borderId="5" xfId="0" applyFont="1" applyFill="1" applyBorder="1" applyAlignment="1" applyProtection="1">
      <alignment horizontal="center" vertical="center" wrapText="1"/>
    </xf>
    <xf numFmtId="0" fontId="7" fillId="5" borderId="0" xfId="0" applyFont="1" applyFill="1" applyAlignment="1" applyProtection="1"/>
    <xf numFmtId="0" fontId="7" fillId="5" borderId="2" xfId="0" applyFont="1" applyFill="1" applyBorder="1" applyAlignment="1" applyProtection="1">
      <alignment horizontal="center"/>
    </xf>
    <xf numFmtId="166" fontId="7" fillId="5" borderId="2" xfId="0" applyNumberFormat="1" applyFont="1" applyFill="1" applyBorder="1" applyAlignment="1" applyProtection="1"/>
    <xf numFmtId="4" fontId="7" fillId="5" borderId="2" xfId="0" applyNumberFormat="1" applyFont="1" applyFill="1" applyBorder="1" applyAlignment="1" applyProtection="1">
      <alignment horizontal="center"/>
    </xf>
    <xf numFmtId="0" fontId="9" fillId="7" borderId="2" xfId="0" applyFont="1" applyFill="1" applyBorder="1" applyAlignment="1" applyProtection="1"/>
    <xf numFmtId="164" fontId="10" fillId="7" borderId="2" xfId="0" applyNumberFormat="1" applyFont="1" applyFill="1" applyBorder="1" applyAlignment="1" applyProtection="1"/>
    <xf numFmtId="4" fontId="9" fillId="5" borderId="2" xfId="0" applyNumberFormat="1" applyFont="1" applyFill="1" applyBorder="1" applyAlignment="1" applyProtection="1">
      <alignment horizontal="center"/>
    </xf>
    <xf numFmtId="3" fontId="9" fillId="9" borderId="2" xfId="0" applyNumberFormat="1" applyFont="1" applyFill="1" applyBorder="1" applyAlignment="1" applyProtection="1">
      <alignment horizontal="center"/>
    </xf>
    <xf numFmtId="164" fontId="9" fillId="9" borderId="2" xfId="0" applyNumberFormat="1" applyFont="1" applyFill="1" applyBorder="1" applyAlignment="1" applyProtection="1"/>
    <xf numFmtId="0" fontId="9" fillId="5" borderId="2" xfId="0" applyFont="1" applyFill="1" applyBorder="1" applyAlignment="1" applyProtection="1">
      <alignment horizontal="center"/>
    </xf>
    <xf numFmtId="0" fontId="9" fillId="7" borderId="2" xfId="0" applyFont="1" applyFill="1" applyBorder="1" applyAlignment="1" applyProtection="1">
      <alignment horizontal="center"/>
    </xf>
    <xf numFmtId="0" fontId="10" fillId="7" borderId="2" xfId="0" applyFont="1" applyFill="1" applyBorder="1" applyAlignment="1" applyProtection="1"/>
    <xf numFmtId="0" fontId="8" fillId="7" borderId="2" xfId="0" applyFont="1" applyFill="1" applyBorder="1" applyAlignment="1" applyProtection="1">
      <alignment horizontal="center"/>
    </xf>
    <xf numFmtId="164" fontId="9" fillId="7" borderId="2" xfId="0" applyNumberFormat="1" applyFont="1" applyFill="1" applyBorder="1" applyAlignment="1" applyProtection="1"/>
    <xf numFmtId="165" fontId="9" fillId="5" borderId="2" xfId="0" applyNumberFormat="1" applyFont="1" applyFill="1" applyBorder="1" applyAlignment="1" applyProtection="1">
      <alignment horizontal="center"/>
    </xf>
    <xf numFmtId="0" fontId="11" fillId="9" borderId="2" xfId="0" applyFont="1" applyFill="1" applyBorder="1" applyAlignment="1" applyProtection="1"/>
    <xf numFmtId="0" fontId="12" fillId="5" borderId="2" xfId="0" applyFont="1" applyFill="1" applyBorder="1" applyAlignment="1" applyProtection="1">
      <alignment horizontal="left" wrapText="1"/>
    </xf>
    <xf numFmtId="0" fontId="12" fillId="5" borderId="2" xfId="0" applyFont="1" applyFill="1" applyBorder="1" applyAlignment="1" applyProtection="1">
      <alignment horizontal="center"/>
    </xf>
    <xf numFmtId="3" fontId="13" fillId="9" borderId="2" xfId="0" applyNumberFormat="1" applyFont="1" applyFill="1" applyBorder="1" applyAlignment="1" applyProtection="1">
      <alignment horizontal="center"/>
    </xf>
    <xf numFmtId="0" fontId="0" fillId="5" borderId="2" xfId="0" applyFill="1" applyBorder="1">
      <alignment vertical="top" wrapText="1"/>
    </xf>
    <xf numFmtId="0" fontId="14" fillId="5" borderId="2" xfId="0" applyFont="1" applyFill="1" applyBorder="1" applyAlignment="1" applyProtection="1"/>
    <xf numFmtId="3" fontId="13" fillId="5" borderId="2" xfId="0" applyNumberFormat="1" applyFont="1" applyFill="1" applyBorder="1" applyAlignment="1" applyProtection="1">
      <alignment horizontal="center"/>
    </xf>
    <xf numFmtId="3" fontId="5" fillId="5" borderId="2" xfId="0" applyNumberFormat="1" applyFont="1" applyFill="1" applyBorder="1" applyAlignment="1">
      <alignment horizontal="center" vertical="top" wrapText="1"/>
    </xf>
    <xf numFmtId="0" fontId="15" fillId="9" borderId="2" xfId="0" applyFont="1" applyFill="1" applyBorder="1" applyAlignment="1" applyProtection="1"/>
    <xf numFmtId="3" fontId="2" fillId="9" borderId="2" xfId="0" applyNumberFormat="1" applyFont="1" applyFill="1" applyBorder="1" applyAlignment="1">
      <alignment horizontal="center" vertical="top" wrapText="1"/>
    </xf>
    <xf numFmtId="0" fontId="0" fillId="5" borderId="2" xfId="0" applyFill="1" applyBorder="1" applyAlignment="1" applyProtection="1"/>
    <xf numFmtId="0" fontId="0" fillId="5" borderId="0" xfId="0" applyFill="1">
      <alignment vertical="top" wrapText="1"/>
    </xf>
    <xf numFmtId="0" fontId="3" fillId="10" borderId="1" xfId="0" applyFont="1" applyFill="1" applyBorder="1" applyAlignment="1">
      <alignment horizontal="center"/>
    </xf>
    <xf numFmtId="0" fontId="2" fillId="5" borderId="0" xfId="0" applyFont="1" applyFill="1">
      <alignment vertical="top" wrapText="1"/>
    </xf>
    <xf numFmtId="0" fontId="3" fillId="5" borderId="1" xfId="0" applyFont="1" applyFill="1" applyBorder="1">
      <alignment vertical="top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5" fillId="8" borderId="0" xfId="0" applyFont="1" applyFill="1">
      <alignment vertical="top" wrapText="1"/>
    </xf>
    <xf numFmtId="2" fontId="4" fillId="8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top" wrapText="1"/>
    </xf>
    <xf numFmtId="16" fontId="3" fillId="5" borderId="1" xfId="0" applyNumberFormat="1" applyFont="1" applyFill="1" applyBorder="1" applyAlignment="1">
      <alignment vertical="center"/>
    </xf>
    <xf numFmtId="0" fontId="3" fillId="5" borderId="1" xfId="0" applyFont="1" applyFill="1" applyBorder="1" applyAlignment="1">
      <alignment vertical="center" wrapText="1"/>
    </xf>
    <xf numFmtId="0" fontId="5" fillId="5" borderId="0" xfId="0" applyFont="1" applyFill="1">
      <alignment vertical="top" wrapText="1"/>
    </xf>
    <xf numFmtId="0" fontId="6" fillId="8" borderId="4" xfId="0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center" vertical="top" wrapText="1"/>
    </xf>
    <xf numFmtId="2" fontId="6" fillId="5" borderId="2" xfId="0" applyNumberFormat="1" applyFont="1" applyFill="1" applyBorder="1" applyAlignment="1">
      <alignment horizontal="center" vertical="top" wrapText="1"/>
    </xf>
    <xf numFmtId="0" fontId="1" fillId="5" borderId="0" xfId="0" applyFont="1" applyFill="1">
      <alignment vertical="top" wrapText="1"/>
    </xf>
    <xf numFmtId="2" fontId="1" fillId="5" borderId="1" xfId="0" applyNumberFormat="1" applyFont="1" applyFill="1" applyBorder="1" applyAlignment="1">
      <alignment horizontal="center" vertical="top" wrapText="1"/>
    </xf>
    <xf numFmtId="4" fontId="1" fillId="5" borderId="1" xfId="0" applyNumberFormat="1" applyFont="1" applyFill="1" applyBorder="1" applyAlignment="1">
      <alignment horizontal="center" vertical="top" wrapText="1"/>
    </xf>
    <xf numFmtId="0" fontId="5" fillId="8" borderId="0" xfId="0" applyFont="1" applyFill="1" applyAlignment="1">
      <alignment horizontal="center" vertical="top" wrapText="1"/>
    </xf>
    <xf numFmtId="0" fontId="1" fillId="5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wrapText="1"/>
    </xf>
    <xf numFmtId="0" fontId="4" fillId="5" borderId="3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top" wrapText="1"/>
    </xf>
    <xf numFmtId="0" fontId="9" fillId="5" borderId="2" xfId="0" applyFont="1" applyFill="1" applyBorder="1" applyAlignment="1" applyProtection="1">
      <alignment horizontal="center"/>
    </xf>
    <xf numFmtId="0" fontId="9" fillId="6" borderId="13" xfId="0" applyFont="1" applyFill="1" applyBorder="1" applyAlignment="1" applyProtection="1">
      <alignment horizontal="center" vertical="center" wrapText="1"/>
    </xf>
    <xf numFmtId="0" fontId="7" fillId="8" borderId="5" xfId="0" applyFont="1" applyFill="1" applyBorder="1" applyAlignment="1" applyProtection="1">
      <alignment horizontal="center" vertical="center" wrapText="1"/>
    </xf>
    <xf numFmtId="0" fontId="7" fillId="5" borderId="0" xfId="0" applyFont="1" applyFill="1" applyBorder="1" applyAlignment="1" applyProtection="1"/>
    <xf numFmtId="0" fontId="7" fillId="5" borderId="2" xfId="0" applyFont="1" applyFill="1" applyBorder="1" applyAlignment="1" applyProtection="1">
      <alignment horizontal="center" wrapText="1"/>
    </xf>
    <xf numFmtId="0" fontId="7" fillId="5" borderId="2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wrapText="1"/>
    </xf>
    <xf numFmtId="0" fontId="7" fillId="4" borderId="5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center" vertical="center" wrapText="1"/>
    </xf>
    <xf numFmtId="0" fontId="9" fillId="4" borderId="5" xfId="0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808080"/>
      <rgbColor rgb="FF729FCF"/>
      <rgbColor rgb="FF993366"/>
      <rgbColor rgb="FFFFE699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5E0B4"/>
      <rgbColor rgb="FFFFE994"/>
      <rgbColor rgb="FFAFD095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abSelected="1" workbookViewId="0">
      <selection activeCell="F20" sqref="F20"/>
    </sheetView>
  </sheetViews>
  <sheetFormatPr defaultRowHeight="15.75"/>
  <cols>
    <col min="1" max="1" width="24" style="6" customWidth="1"/>
    <col min="2" max="2" width="18.21875" style="6" customWidth="1"/>
    <col min="3" max="3" width="10.21875" style="6" customWidth="1"/>
    <col min="4" max="4" width="13.6640625" style="6" customWidth="1"/>
    <col min="5" max="5" width="10.77734375" style="6"/>
    <col min="6" max="6" width="10.21875" style="6" customWidth="1"/>
    <col min="7" max="7" width="8.6640625" style="7" customWidth="1"/>
  </cols>
  <sheetData>
    <row r="1" spans="1:7" ht="39" customHeight="1" thickBot="1">
      <c r="A1" s="92" t="s">
        <v>81</v>
      </c>
      <c r="B1" s="92"/>
      <c r="C1" s="92"/>
      <c r="D1" s="92"/>
      <c r="E1" s="92"/>
      <c r="F1" s="92"/>
      <c r="G1" s="4"/>
    </row>
    <row r="2" spans="1:7" thickBot="1">
      <c r="A2" s="93" t="s">
        <v>82</v>
      </c>
      <c r="B2" s="94" t="s">
        <v>83</v>
      </c>
      <c r="C2" s="93" t="s">
        <v>84</v>
      </c>
      <c r="D2" s="93"/>
      <c r="E2" s="95" t="s">
        <v>85</v>
      </c>
      <c r="F2" s="95"/>
      <c r="G2" s="4"/>
    </row>
    <row r="3" spans="1:7" thickBot="1">
      <c r="A3" s="93"/>
      <c r="B3" s="93"/>
      <c r="C3" s="93"/>
      <c r="D3" s="93"/>
      <c r="E3" s="95"/>
      <c r="F3" s="95"/>
      <c r="G3" s="4"/>
    </row>
    <row r="4" spans="1:7" thickBot="1">
      <c r="A4" s="93"/>
      <c r="B4" s="93"/>
      <c r="C4" s="96" t="s">
        <v>86</v>
      </c>
      <c r="D4" s="96"/>
      <c r="E4" s="95"/>
      <c r="F4" s="95"/>
      <c r="G4" s="4"/>
    </row>
    <row r="5" spans="1:7" thickBot="1">
      <c r="A5" s="93"/>
      <c r="B5" s="94"/>
      <c r="C5" s="9" t="s">
        <v>87</v>
      </c>
      <c r="D5" s="10" t="s">
        <v>88</v>
      </c>
      <c r="E5" s="11" t="s">
        <v>87</v>
      </c>
      <c r="F5" s="12" t="s">
        <v>88</v>
      </c>
      <c r="G5" s="4"/>
    </row>
    <row r="6" spans="1:7" thickBot="1">
      <c r="A6" s="13" t="s">
        <v>89</v>
      </c>
      <c r="B6" s="14">
        <v>240</v>
      </c>
      <c r="C6" s="15">
        <v>80</v>
      </c>
      <c r="D6" s="16">
        <v>120</v>
      </c>
      <c r="E6" s="17">
        <f t="shared" ref="E6:E33" si="0">B6*C6/1000</f>
        <v>19.2</v>
      </c>
      <c r="F6" s="18">
        <f t="shared" ref="F6:F33" si="1">B6*D6/1000</f>
        <v>28.8</v>
      </c>
      <c r="G6" s="4"/>
    </row>
    <row r="7" spans="1:7" thickBot="1">
      <c r="A7" s="13" t="s">
        <v>90</v>
      </c>
      <c r="B7" s="19">
        <v>120</v>
      </c>
      <c r="C7" s="15">
        <v>150</v>
      </c>
      <c r="D7" s="16">
        <v>200</v>
      </c>
      <c r="E7" s="17">
        <f t="shared" si="0"/>
        <v>18</v>
      </c>
      <c r="F7" s="18">
        <f t="shared" si="1"/>
        <v>24</v>
      </c>
      <c r="G7" s="4"/>
    </row>
    <row r="8" spans="1:7" thickBot="1">
      <c r="A8" s="13" t="s">
        <v>91</v>
      </c>
      <c r="B8" s="14">
        <v>50</v>
      </c>
      <c r="C8" s="15">
        <v>15</v>
      </c>
      <c r="D8" s="16">
        <v>20</v>
      </c>
      <c r="E8" s="17">
        <f t="shared" si="0"/>
        <v>0.75</v>
      </c>
      <c r="F8" s="18">
        <f t="shared" si="1"/>
        <v>1</v>
      </c>
      <c r="G8" s="4"/>
    </row>
    <row r="9" spans="1:7" ht="26.25" thickBot="1">
      <c r="A9" s="13" t="s">
        <v>92</v>
      </c>
      <c r="B9" s="14">
        <v>50</v>
      </c>
      <c r="C9" s="15">
        <v>55</v>
      </c>
      <c r="D9" s="16">
        <v>70</v>
      </c>
      <c r="E9" s="17">
        <f t="shared" si="0"/>
        <v>2.75</v>
      </c>
      <c r="F9" s="18">
        <f t="shared" si="1"/>
        <v>3.5</v>
      </c>
      <c r="G9" s="4"/>
    </row>
    <row r="10" spans="1:7" thickBot="1">
      <c r="A10" s="13" t="s">
        <v>93</v>
      </c>
      <c r="B10" s="14">
        <v>60</v>
      </c>
      <c r="C10" s="15">
        <v>187</v>
      </c>
      <c r="D10" s="16">
        <v>187</v>
      </c>
      <c r="E10" s="17">
        <f t="shared" si="0"/>
        <v>11.22</v>
      </c>
      <c r="F10" s="18">
        <f t="shared" si="1"/>
        <v>11.22</v>
      </c>
      <c r="G10" s="4"/>
    </row>
    <row r="11" spans="1:7" thickBot="1">
      <c r="A11" s="13" t="s">
        <v>94</v>
      </c>
      <c r="B11" s="14">
        <v>210</v>
      </c>
      <c r="C11" s="15">
        <v>280</v>
      </c>
      <c r="D11" s="16">
        <v>320</v>
      </c>
      <c r="E11" s="17">
        <f t="shared" si="0"/>
        <v>58.8</v>
      </c>
      <c r="F11" s="18">
        <f t="shared" si="1"/>
        <v>67.2</v>
      </c>
      <c r="G11" s="4"/>
    </row>
    <row r="12" spans="1:7" thickBot="1">
      <c r="A12" s="13" t="s">
        <v>95</v>
      </c>
      <c r="B12" s="14">
        <v>130</v>
      </c>
      <c r="C12" s="15">
        <v>180</v>
      </c>
      <c r="D12" s="16">
        <v>180</v>
      </c>
      <c r="E12" s="17">
        <f t="shared" si="0"/>
        <v>23.4</v>
      </c>
      <c r="F12" s="18">
        <f t="shared" si="1"/>
        <v>23.4</v>
      </c>
      <c r="G12" s="4"/>
    </row>
    <row r="13" spans="1:7" thickBot="1">
      <c r="A13" s="13" t="s">
        <v>96</v>
      </c>
      <c r="B13" s="14">
        <v>100</v>
      </c>
      <c r="C13" s="15">
        <v>200</v>
      </c>
      <c r="D13" s="16">
        <v>200</v>
      </c>
      <c r="E13" s="17">
        <f t="shared" si="0"/>
        <v>20</v>
      </c>
      <c r="F13" s="18">
        <f t="shared" si="1"/>
        <v>20</v>
      </c>
      <c r="G13" s="4"/>
    </row>
    <row r="14" spans="1:7" thickBot="1">
      <c r="A14" s="13" t="s">
        <v>97</v>
      </c>
      <c r="B14" s="14">
        <v>300</v>
      </c>
      <c r="C14" s="15">
        <v>15</v>
      </c>
      <c r="D14" s="16">
        <v>30</v>
      </c>
      <c r="E14" s="17">
        <f t="shared" si="0"/>
        <v>4.5</v>
      </c>
      <c r="F14" s="18">
        <f t="shared" si="1"/>
        <v>9</v>
      </c>
      <c r="G14" s="4"/>
    </row>
    <row r="15" spans="1:7" thickBot="1">
      <c r="A15" s="13" t="s">
        <v>98</v>
      </c>
      <c r="B15" s="14">
        <v>92</v>
      </c>
      <c r="C15" s="15">
        <v>25</v>
      </c>
      <c r="D15" s="16">
        <v>35</v>
      </c>
      <c r="E15" s="17">
        <f t="shared" si="0"/>
        <v>2.2999999999999998</v>
      </c>
      <c r="F15" s="18">
        <f t="shared" si="1"/>
        <v>3.22</v>
      </c>
      <c r="G15" s="4"/>
    </row>
    <row r="16" spans="1:7" thickBot="1">
      <c r="A16" s="13" t="s">
        <v>99</v>
      </c>
      <c r="B16" s="14">
        <v>254</v>
      </c>
      <c r="C16" s="15">
        <v>10</v>
      </c>
      <c r="D16" s="16">
        <v>18</v>
      </c>
      <c r="E16" s="17">
        <f t="shared" si="0"/>
        <v>2.54</v>
      </c>
      <c r="F16" s="18">
        <f t="shared" si="1"/>
        <v>4.5720000000000001</v>
      </c>
      <c r="G16" s="4"/>
    </row>
    <row r="17" spans="1:7" thickBot="1">
      <c r="A17" s="13" t="s">
        <v>100</v>
      </c>
      <c r="B17" s="14">
        <v>1000</v>
      </c>
      <c r="C17" s="15">
        <v>2</v>
      </c>
      <c r="D17" s="16">
        <v>2</v>
      </c>
      <c r="E17" s="17">
        <f t="shared" si="0"/>
        <v>2</v>
      </c>
      <c r="F17" s="18">
        <f t="shared" si="1"/>
        <v>2</v>
      </c>
      <c r="G17" s="4"/>
    </row>
    <row r="18" spans="1:7" thickBot="1">
      <c r="A18" s="13" t="s">
        <v>101</v>
      </c>
      <c r="B18" s="14">
        <v>1009</v>
      </c>
      <c r="C18" s="15">
        <v>1</v>
      </c>
      <c r="D18" s="16">
        <v>1.2</v>
      </c>
      <c r="E18" s="17">
        <f t="shared" si="0"/>
        <v>1.0089999999999999</v>
      </c>
      <c r="F18" s="18">
        <f t="shared" si="1"/>
        <v>1.2107999999999999</v>
      </c>
      <c r="G18" s="4"/>
    </row>
    <row r="19" spans="1:7" thickBot="1">
      <c r="A19" s="13" t="s">
        <v>102</v>
      </c>
      <c r="B19" s="14">
        <v>1100</v>
      </c>
      <c r="C19" s="15">
        <v>1</v>
      </c>
      <c r="D19" s="16">
        <v>2</v>
      </c>
      <c r="E19" s="17">
        <f t="shared" si="0"/>
        <v>1.1000000000000001</v>
      </c>
      <c r="F19" s="18">
        <f t="shared" si="1"/>
        <v>2.2000000000000002</v>
      </c>
      <c r="G19" s="4"/>
    </row>
    <row r="20" spans="1:7" thickBot="1">
      <c r="A20" s="13" t="s">
        <v>103</v>
      </c>
      <c r="B20" s="14">
        <v>320</v>
      </c>
      <c r="C20" s="15">
        <v>70</v>
      </c>
      <c r="D20" s="16">
        <v>80</v>
      </c>
      <c r="E20" s="17">
        <f t="shared" si="0"/>
        <v>22.4</v>
      </c>
      <c r="F20" s="18">
        <f t="shared" si="1"/>
        <v>25.6</v>
      </c>
      <c r="G20" s="4"/>
    </row>
    <row r="21" spans="1:7" thickBot="1">
      <c r="A21" s="13" t="s">
        <v>104</v>
      </c>
      <c r="B21" s="14">
        <v>300</v>
      </c>
      <c r="C21" s="15">
        <v>30</v>
      </c>
      <c r="D21" s="16">
        <v>40</v>
      </c>
      <c r="E21" s="17">
        <f t="shared" si="0"/>
        <v>9</v>
      </c>
      <c r="F21" s="18">
        <f t="shared" si="1"/>
        <v>12</v>
      </c>
      <c r="G21" s="4"/>
    </row>
    <row r="22" spans="1:7" ht="26.25" thickBot="1">
      <c r="A22" s="13" t="s">
        <v>105</v>
      </c>
      <c r="B22" s="14">
        <v>250</v>
      </c>
      <c r="C22" s="15">
        <v>35</v>
      </c>
      <c r="D22" s="16">
        <v>53</v>
      </c>
      <c r="E22" s="17">
        <f t="shared" si="0"/>
        <v>8.75</v>
      </c>
      <c r="F22" s="18">
        <f t="shared" si="1"/>
        <v>13.25</v>
      </c>
      <c r="G22" s="4"/>
    </row>
    <row r="23" spans="1:7" thickBot="1">
      <c r="A23" s="13" t="s">
        <v>106</v>
      </c>
      <c r="B23" s="14">
        <v>350</v>
      </c>
      <c r="C23" s="15">
        <v>280</v>
      </c>
      <c r="D23" s="16">
        <v>300</v>
      </c>
      <c r="E23" s="17">
        <f t="shared" si="0"/>
        <v>98</v>
      </c>
      <c r="F23" s="18">
        <f t="shared" si="1"/>
        <v>105</v>
      </c>
      <c r="G23" s="4"/>
    </row>
    <row r="24" spans="1:7" ht="26.25" thickBot="1">
      <c r="A24" s="13" t="s">
        <v>107</v>
      </c>
      <c r="B24" s="14">
        <v>120</v>
      </c>
      <c r="C24" s="15">
        <v>450</v>
      </c>
      <c r="D24" s="16">
        <v>520</v>
      </c>
      <c r="E24" s="17">
        <f t="shared" si="0"/>
        <v>54</v>
      </c>
      <c r="F24" s="18">
        <f t="shared" si="1"/>
        <v>62.4</v>
      </c>
      <c r="G24" s="4"/>
    </row>
    <row r="25" spans="1:7" thickBot="1">
      <c r="A25" s="13" t="s">
        <v>108</v>
      </c>
      <c r="B25" s="14">
        <v>450</v>
      </c>
      <c r="C25" s="15">
        <v>50</v>
      </c>
      <c r="D25" s="16">
        <v>60</v>
      </c>
      <c r="E25" s="17">
        <f t="shared" si="0"/>
        <v>22.5</v>
      </c>
      <c r="F25" s="18">
        <f t="shared" si="1"/>
        <v>27</v>
      </c>
      <c r="G25" s="4"/>
    </row>
    <row r="26" spans="1:7" thickBot="1">
      <c r="A26" s="13" t="s">
        <v>109</v>
      </c>
      <c r="B26" s="14">
        <v>300</v>
      </c>
      <c r="C26" s="15">
        <v>8</v>
      </c>
      <c r="D26" s="16">
        <v>10</v>
      </c>
      <c r="E26" s="17">
        <f t="shared" si="0"/>
        <v>2.4</v>
      </c>
      <c r="F26" s="18">
        <f t="shared" si="1"/>
        <v>3</v>
      </c>
      <c r="G26" s="4"/>
    </row>
    <row r="27" spans="1:7" thickBot="1">
      <c r="A27" s="13" t="s">
        <v>110</v>
      </c>
      <c r="B27" s="14">
        <v>900</v>
      </c>
      <c r="C27" s="15">
        <v>8</v>
      </c>
      <c r="D27" s="16">
        <v>12</v>
      </c>
      <c r="E27" s="17">
        <f t="shared" si="0"/>
        <v>7.2</v>
      </c>
      <c r="F27" s="18">
        <f t="shared" si="1"/>
        <v>10.8</v>
      </c>
      <c r="G27" s="4"/>
    </row>
    <row r="28" spans="1:7" thickBot="1">
      <c r="A28" s="13" t="s">
        <v>111</v>
      </c>
      <c r="B28" s="14">
        <v>1000</v>
      </c>
      <c r="C28" s="15">
        <v>30</v>
      </c>
      <c r="D28" s="16">
        <v>35</v>
      </c>
      <c r="E28" s="17">
        <f t="shared" si="0"/>
        <v>30</v>
      </c>
      <c r="F28" s="18">
        <f t="shared" si="1"/>
        <v>35</v>
      </c>
      <c r="G28" s="4"/>
    </row>
    <row r="29" spans="1:7" thickBot="1">
      <c r="A29" s="13" t="s">
        <v>112</v>
      </c>
      <c r="B29" s="14">
        <v>130</v>
      </c>
      <c r="C29" s="15">
        <v>15</v>
      </c>
      <c r="D29" s="16">
        <v>30</v>
      </c>
      <c r="E29" s="17">
        <f t="shared" si="0"/>
        <v>1.95</v>
      </c>
      <c r="F29" s="18">
        <f t="shared" si="1"/>
        <v>3.9</v>
      </c>
      <c r="G29" s="4"/>
    </row>
    <row r="30" spans="1:7" thickBot="1">
      <c r="A30" s="13" t="s">
        <v>113</v>
      </c>
      <c r="B30" s="14">
        <v>500</v>
      </c>
      <c r="C30" s="15">
        <v>40</v>
      </c>
      <c r="D30" s="16">
        <v>45</v>
      </c>
      <c r="E30" s="17">
        <f t="shared" si="0"/>
        <v>20</v>
      </c>
      <c r="F30" s="18">
        <f t="shared" si="1"/>
        <v>22.5</v>
      </c>
      <c r="G30" s="4"/>
    </row>
    <row r="31" spans="1:7" thickBot="1">
      <c r="A31" s="13" t="s">
        <v>114</v>
      </c>
      <c r="B31" s="14">
        <v>235</v>
      </c>
      <c r="C31" s="15">
        <v>0.2</v>
      </c>
      <c r="D31" s="16">
        <v>0.3</v>
      </c>
      <c r="E31" s="17">
        <f t="shared" si="0"/>
        <v>4.7E-2</v>
      </c>
      <c r="F31" s="18">
        <f t="shared" si="1"/>
        <v>7.0499999999999993E-2</v>
      </c>
      <c r="G31" s="4"/>
    </row>
    <row r="32" spans="1:7" thickBot="1">
      <c r="A32" s="13" t="s">
        <v>115</v>
      </c>
      <c r="B32" s="14">
        <v>20</v>
      </c>
      <c r="C32" s="15">
        <v>3</v>
      </c>
      <c r="D32" s="16">
        <v>5</v>
      </c>
      <c r="E32" s="17">
        <f t="shared" si="0"/>
        <v>0.06</v>
      </c>
      <c r="F32" s="18">
        <f t="shared" si="1"/>
        <v>0.1</v>
      </c>
      <c r="G32" s="4"/>
    </row>
    <row r="33" spans="1:7" thickBot="1">
      <c r="A33" s="13" t="s">
        <v>116</v>
      </c>
      <c r="B33" s="14">
        <v>280</v>
      </c>
      <c r="C33" s="15">
        <v>2.7</v>
      </c>
      <c r="D33" s="16">
        <v>2</v>
      </c>
      <c r="E33" s="17">
        <f t="shared" si="0"/>
        <v>0.75600000000000001</v>
      </c>
      <c r="F33" s="18">
        <f t="shared" si="1"/>
        <v>0.56000000000000005</v>
      </c>
      <c r="G33" s="4"/>
    </row>
    <row r="34" spans="1:7" thickBot="1">
      <c r="A34" s="20" t="s">
        <v>117</v>
      </c>
      <c r="B34" s="21"/>
      <c r="C34" s="22"/>
      <c r="D34" s="22"/>
      <c r="E34" s="23">
        <f>SUM(E6:E33)</f>
        <v>444.63199999999995</v>
      </c>
      <c r="F34" s="23">
        <f>SUM(F6:F33)</f>
        <v>522.50329999999997</v>
      </c>
      <c r="G34" s="4"/>
    </row>
    <row r="35" spans="1:7" thickBot="1">
      <c r="A35" s="87" t="s">
        <v>118</v>
      </c>
      <c r="B35" s="87"/>
      <c r="C35" s="87"/>
      <c r="D35" s="87"/>
      <c r="E35" s="24"/>
      <c r="F35" s="24"/>
      <c r="G35" s="4"/>
    </row>
    <row r="36" spans="1:7" thickBot="1">
      <c r="A36" s="88" t="s">
        <v>119</v>
      </c>
      <c r="B36" s="88"/>
      <c r="C36" s="16">
        <v>77</v>
      </c>
      <c r="D36" s="25">
        <v>90</v>
      </c>
      <c r="E36" s="26"/>
      <c r="F36" s="26"/>
      <c r="G36" s="4"/>
    </row>
    <row r="37" spans="1:7" thickBot="1">
      <c r="A37" s="88" t="s">
        <v>120</v>
      </c>
      <c r="B37" s="88"/>
      <c r="C37" s="16">
        <v>79</v>
      </c>
      <c r="D37" s="15">
        <v>92</v>
      </c>
      <c r="E37" s="26"/>
      <c r="F37" s="26"/>
      <c r="G37" s="4"/>
    </row>
    <row r="38" spans="1:7" thickBot="1">
      <c r="A38" s="88" t="s">
        <v>121</v>
      </c>
      <c r="B38" s="88"/>
      <c r="C38" s="16">
        <v>335</v>
      </c>
      <c r="D38" s="15">
        <v>383</v>
      </c>
      <c r="E38" s="26"/>
      <c r="F38" s="26"/>
      <c r="G38" s="4"/>
    </row>
    <row r="39" spans="1:7" thickBot="1">
      <c r="A39" s="88" t="s">
        <v>122</v>
      </c>
      <c r="B39" s="88"/>
      <c r="C39" s="16">
        <v>2350</v>
      </c>
      <c r="D39" s="15">
        <v>2720</v>
      </c>
      <c r="E39" s="26"/>
      <c r="F39" s="26"/>
      <c r="G39" s="4"/>
    </row>
    <row r="40" spans="1:7" ht="15">
      <c r="A40" s="26"/>
      <c r="B40" s="26"/>
      <c r="C40" s="26"/>
      <c r="D40" s="26"/>
      <c r="E40" s="26"/>
      <c r="F40" s="26"/>
      <c r="G40" s="4"/>
    </row>
    <row r="41" spans="1:7" ht="15">
      <c r="A41" s="89" t="s">
        <v>123</v>
      </c>
      <c r="B41" s="89"/>
      <c r="C41" s="89"/>
      <c r="D41" s="89"/>
      <c r="E41" s="89"/>
      <c r="F41" s="89"/>
      <c r="G41" s="4"/>
    </row>
    <row r="42" spans="1:7" ht="15">
      <c r="A42" s="89"/>
      <c r="B42" s="89"/>
      <c r="C42" s="89"/>
      <c r="D42" s="89"/>
      <c r="E42" s="89"/>
      <c r="F42" s="89"/>
      <c r="G42" s="5"/>
    </row>
    <row r="43" spans="1:7" ht="15">
      <c r="A43" s="90" t="s">
        <v>124</v>
      </c>
      <c r="B43" s="90"/>
      <c r="C43" s="27" t="s">
        <v>125</v>
      </c>
      <c r="D43" s="91" t="s">
        <v>126</v>
      </c>
      <c r="E43" s="91"/>
      <c r="F43" s="28"/>
      <c r="G43" s="30"/>
    </row>
    <row r="44" spans="1:7" ht="15">
      <c r="A44" s="27" t="s">
        <v>127</v>
      </c>
      <c r="B44" s="27"/>
      <c r="C44" s="27">
        <v>20</v>
      </c>
      <c r="D44" s="29">
        <f>E34*C44/100</f>
        <v>88.926400000000001</v>
      </c>
      <c r="E44" s="29">
        <f>F34*C44/100</f>
        <v>104.50065999999998</v>
      </c>
      <c r="F44" s="30"/>
      <c r="G44" s="31"/>
    </row>
    <row r="45" spans="1:7" ht="15">
      <c r="A45" s="27"/>
      <c r="B45" s="27"/>
      <c r="C45" s="27">
        <v>25</v>
      </c>
      <c r="D45" s="29">
        <f>E34*C45/100</f>
        <v>111.15799999999999</v>
      </c>
      <c r="E45" s="29">
        <f>F34*C45/100</f>
        <v>130.62582499999999</v>
      </c>
      <c r="F45" s="30"/>
      <c r="G45" s="30"/>
    </row>
    <row r="46" spans="1:7" ht="15">
      <c r="A46" s="86" t="s">
        <v>128</v>
      </c>
      <c r="B46" s="86"/>
      <c r="C46" s="86"/>
      <c r="D46" s="32">
        <f>(D44+D45)/2</f>
        <v>100.04219999999999</v>
      </c>
      <c r="E46" s="32">
        <f>(E44+E45)/2</f>
        <v>117.56324249999999</v>
      </c>
      <c r="F46" s="33">
        <v>108.82</v>
      </c>
      <c r="G46" s="34" t="s">
        <v>9</v>
      </c>
    </row>
    <row r="47" spans="1:7" ht="15">
      <c r="A47" s="35"/>
      <c r="B47" s="35"/>
      <c r="C47" s="35"/>
      <c r="D47" s="32"/>
      <c r="E47" s="32"/>
      <c r="F47" s="36"/>
      <c r="G47" s="30"/>
    </row>
    <row r="48" spans="1:7" ht="15">
      <c r="A48" s="27" t="s">
        <v>18</v>
      </c>
      <c r="B48" s="27"/>
      <c r="C48" s="27">
        <v>30</v>
      </c>
      <c r="D48" s="29">
        <f>E34*C48/100</f>
        <v>133.3896</v>
      </c>
      <c r="E48" s="29">
        <f>F34*C48/100</f>
        <v>156.75098999999997</v>
      </c>
      <c r="F48" s="36"/>
      <c r="G48" s="37"/>
    </row>
    <row r="49" spans="1:7" ht="15">
      <c r="A49" s="27"/>
      <c r="B49" s="27"/>
      <c r="C49" s="27">
        <v>35</v>
      </c>
      <c r="D49" s="29">
        <f>E34*C49/100</f>
        <v>155.62119999999999</v>
      </c>
      <c r="E49" s="29">
        <f>F34*C49/100</f>
        <v>182.87615500000001</v>
      </c>
      <c r="F49" s="38"/>
      <c r="G49" s="39"/>
    </row>
    <row r="50" spans="1:7" ht="15">
      <c r="A50" s="86" t="s">
        <v>129</v>
      </c>
      <c r="B50" s="86"/>
      <c r="C50" s="86"/>
      <c r="D50" s="40">
        <f>(D48+D49)/2</f>
        <v>144.50540000000001</v>
      </c>
      <c r="E50" s="40">
        <f>(E48+E49)/2</f>
        <v>169.81357249999999</v>
      </c>
      <c r="F50" s="33">
        <v>157.16</v>
      </c>
      <c r="G50" s="41" t="s">
        <v>18</v>
      </c>
    </row>
    <row r="51" spans="1:7" ht="27">
      <c r="A51" s="42" t="s">
        <v>130</v>
      </c>
      <c r="B51" s="43"/>
      <c r="C51" s="43"/>
      <c r="D51" s="44">
        <f>F46+F50</f>
        <v>265.98</v>
      </c>
      <c r="E51" s="45"/>
      <c r="F51" s="43"/>
      <c r="G51" s="46"/>
    </row>
    <row r="52" spans="1:7" ht="15">
      <c r="A52" s="43" t="s">
        <v>40</v>
      </c>
      <c r="B52" s="43"/>
      <c r="C52" s="43">
        <v>10</v>
      </c>
      <c r="D52" s="47">
        <v>44.46</v>
      </c>
      <c r="E52" s="47">
        <f>F34*C52/100</f>
        <v>52.250329999999991</v>
      </c>
      <c r="F52" s="43"/>
      <c r="G52" s="46"/>
    </row>
    <row r="53" spans="1:7">
      <c r="A53" s="42"/>
      <c r="B53" s="43"/>
      <c r="C53" s="43">
        <v>15</v>
      </c>
      <c r="D53" s="47">
        <f>E34*C53/100</f>
        <v>66.694800000000001</v>
      </c>
      <c r="E53" s="48">
        <f>F34*C53/100</f>
        <v>78.375494999999987</v>
      </c>
      <c r="F53" s="44">
        <v>72.5</v>
      </c>
      <c r="G53" s="49" t="s">
        <v>40</v>
      </c>
    </row>
    <row r="54" spans="1:7">
      <c r="A54" s="86" t="s">
        <v>128</v>
      </c>
      <c r="B54" s="86"/>
      <c r="C54" s="86"/>
      <c r="D54" s="50">
        <f>D52+D53/2</f>
        <v>77.807400000000001</v>
      </c>
      <c r="E54" s="47">
        <f>E52+E53/2</f>
        <v>91.438077499999991</v>
      </c>
      <c r="F54" s="43"/>
      <c r="G54" s="51"/>
    </row>
    <row r="55" spans="1:7" ht="27">
      <c r="A55" s="42" t="s">
        <v>131</v>
      </c>
      <c r="B55" s="43"/>
      <c r="C55" s="43"/>
      <c r="D55" s="52"/>
      <c r="E55" s="45"/>
      <c r="F55" s="44">
        <v>339</v>
      </c>
      <c r="G55" s="46"/>
    </row>
  </sheetData>
  <mergeCells count="18">
    <mergeCell ref="A1:F1"/>
    <mergeCell ref="A2:A5"/>
    <mergeCell ref="B2:B5"/>
    <mergeCell ref="C2:D3"/>
    <mergeCell ref="E2:F4"/>
    <mergeCell ref="C4:D4"/>
    <mergeCell ref="A54:C54"/>
    <mergeCell ref="A35:D35"/>
    <mergeCell ref="A36:B36"/>
    <mergeCell ref="A37:B37"/>
    <mergeCell ref="A38:B38"/>
    <mergeCell ref="A39:B39"/>
    <mergeCell ref="A41:F41"/>
    <mergeCell ref="A42:F42"/>
    <mergeCell ref="A43:B43"/>
    <mergeCell ref="D43:E43"/>
    <mergeCell ref="A46:C46"/>
    <mergeCell ref="A50:C5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view="pageBreakPreview" zoomScale="70" zoomScaleNormal="65" zoomScaleSheetLayoutView="70" zoomScalePageLayoutView="120" workbookViewId="0">
      <selection activeCell="K42" sqref="K42"/>
    </sheetView>
  </sheetViews>
  <sheetFormatPr defaultColWidth="10.77734375" defaultRowHeight="15.75"/>
  <cols>
    <col min="1" max="1" width="8" style="1" customWidth="1"/>
    <col min="2" max="2" width="16.88671875" style="1" customWidth="1"/>
    <col min="3" max="3" width="10.6640625" style="1" customWidth="1"/>
    <col min="4" max="4" width="12.21875" style="1" customWidth="1"/>
    <col min="5" max="7" width="10.6640625" style="1" customWidth="1"/>
    <col min="8" max="8" width="0.21875" style="2" customWidth="1"/>
    <col min="9" max="9" width="10.77734375" hidden="1" customWidth="1"/>
    <col min="10" max="10" width="8" style="1" customWidth="1"/>
    <col min="11" max="11" width="16.88671875" style="1" customWidth="1"/>
    <col min="12" max="12" width="10.6640625" style="1" customWidth="1"/>
    <col min="13" max="13" width="12.21875" style="1" customWidth="1"/>
    <col min="14" max="16" width="10.6640625" style="1" customWidth="1"/>
  </cols>
  <sheetData>
    <row r="1" spans="1:16" ht="23.85" customHeight="1">
      <c r="A1" s="53"/>
      <c r="B1" s="102" t="s">
        <v>140</v>
      </c>
      <c r="C1" s="102"/>
      <c r="D1" s="53"/>
      <c r="E1" s="53"/>
      <c r="F1" s="53"/>
      <c r="G1" s="53"/>
      <c r="H1" s="54"/>
      <c r="I1" s="52"/>
      <c r="J1" s="53"/>
      <c r="K1" s="102" t="s">
        <v>139</v>
      </c>
      <c r="L1" s="102"/>
      <c r="M1" s="53"/>
      <c r="N1" s="53"/>
      <c r="O1" s="53"/>
      <c r="P1" s="53"/>
    </row>
    <row r="2" spans="1:16">
      <c r="A2" s="105" t="s">
        <v>0</v>
      </c>
      <c r="B2" s="105"/>
      <c r="C2" s="105"/>
      <c r="D2" s="105"/>
      <c r="E2" s="105"/>
      <c r="F2" s="105"/>
      <c r="G2" s="105"/>
      <c r="H2" s="54"/>
      <c r="I2" s="52"/>
      <c r="J2" s="105" t="s">
        <v>0</v>
      </c>
      <c r="K2" s="105"/>
      <c r="L2" s="105"/>
      <c r="M2" s="105"/>
      <c r="N2" s="105"/>
      <c r="O2" s="105"/>
      <c r="P2" s="105"/>
    </row>
    <row r="3" spans="1:16">
      <c r="A3" s="100" t="s">
        <v>1</v>
      </c>
      <c r="B3" s="100"/>
      <c r="C3" s="55"/>
      <c r="D3" s="55"/>
      <c r="E3" s="55"/>
      <c r="F3" s="55"/>
      <c r="G3" s="55"/>
      <c r="H3" s="54"/>
      <c r="I3" s="52"/>
      <c r="J3" s="100" t="s">
        <v>1</v>
      </c>
      <c r="K3" s="100"/>
      <c r="L3" s="55"/>
      <c r="M3" s="55"/>
      <c r="N3" s="55"/>
      <c r="O3" s="55"/>
      <c r="P3" s="55"/>
    </row>
    <row r="4" spans="1:16" ht="25.5">
      <c r="A4" s="56" t="s">
        <v>2</v>
      </c>
      <c r="B4" s="57" t="s">
        <v>3</v>
      </c>
      <c r="C4" s="57" t="s">
        <v>4</v>
      </c>
      <c r="D4" s="56" t="s">
        <v>5</v>
      </c>
      <c r="E4" s="57" t="s">
        <v>6</v>
      </c>
      <c r="F4" s="57" t="s">
        <v>7</v>
      </c>
      <c r="G4" s="57" t="s">
        <v>8</v>
      </c>
      <c r="H4" s="54"/>
      <c r="I4" s="52"/>
      <c r="J4" s="56" t="s">
        <v>2</v>
      </c>
      <c r="K4" s="57" t="s">
        <v>3</v>
      </c>
      <c r="L4" s="57" t="s">
        <v>4</v>
      </c>
      <c r="M4" s="56" t="s">
        <v>5</v>
      </c>
      <c r="N4" s="57" t="s">
        <v>6</v>
      </c>
      <c r="O4" s="57" t="s">
        <v>7</v>
      </c>
      <c r="P4" s="57" t="s">
        <v>8</v>
      </c>
    </row>
    <row r="5" spans="1:16" ht="15" customHeight="1">
      <c r="A5" s="99" t="s">
        <v>9</v>
      </c>
      <c r="B5" s="99"/>
      <c r="C5" s="99"/>
      <c r="D5" s="99"/>
      <c r="E5" s="99"/>
      <c r="F5" s="99"/>
      <c r="G5" s="99"/>
      <c r="H5" s="54"/>
      <c r="I5" s="52"/>
      <c r="J5" s="99" t="s">
        <v>9</v>
      </c>
      <c r="K5" s="99"/>
      <c r="L5" s="99"/>
      <c r="M5" s="99"/>
      <c r="N5" s="99"/>
      <c r="O5" s="99"/>
      <c r="P5" s="99"/>
    </row>
    <row r="6" spans="1:16" ht="23.65" customHeight="1">
      <c r="A6" s="97" t="s">
        <v>10</v>
      </c>
      <c r="B6" s="58" t="s">
        <v>11</v>
      </c>
      <c r="C6" s="59">
        <v>150</v>
      </c>
      <c r="D6" s="59">
        <v>147</v>
      </c>
      <c r="E6" s="59">
        <v>5.4</v>
      </c>
      <c r="F6" s="59">
        <v>10</v>
      </c>
      <c r="G6" s="59">
        <v>21.8</v>
      </c>
      <c r="H6" s="54" t="s">
        <v>12</v>
      </c>
      <c r="I6" s="52"/>
      <c r="J6" s="97" t="s">
        <v>10</v>
      </c>
      <c r="K6" s="58" t="s">
        <v>11</v>
      </c>
      <c r="L6" s="59">
        <v>200</v>
      </c>
      <c r="M6" s="59">
        <v>212</v>
      </c>
      <c r="N6" s="59">
        <v>8.3000000000000007</v>
      </c>
      <c r="O6" s="59">
        <v>11.5</v>
      </c>
      <c r="P6" s="59">
        <v>30</v>
      </c>
    </row>
    <row r="7" spans="1:16">
      <c r="A7" s="97"/>
      <c r="B7" s="55" t="s">
        <v>13</v>
      </c>
      <c r="C7" s="59">
        <v>200</v>
      </c>
      <c r="D7" s="59">
        <v>154</v>
      </c>
      <c r="E7" s="59">
        <v>7</v>
      </c>
      <c r="F7" s="59">
        <v>4.7</v>
      </c>
      <c r="G7" s="59">
        <v>19.5</v>
      </c>
      <c r="H7" s="54"/>
      <c r="I7" s="52"/>
      <c r="J7" s="97"/>
      <c r="K7" s="55" t="s">
        <v>13</v>
      </c>
      <c r="L7" s="59">
        <v>200</v>
      </c>
      <c r="M7" s="59">
        <v>154</v>
      </c>
      <c r="N7" s="59">
        <v>7</v>
      </c>
      <c r="O7" s="59">
        <v>4.7</v>
      </c>
      <c r="P7" s="59">
        <v>19.5</v>
      </c>
    </row>
    <row r="8" spans="1:16" ht="25.5">
      <c r="A8" s="97"/>
      <c r="B8" s="55" t="s">
        <v>14</v>
      </c>
      <c r="C8" s="59">
        <v>60</v>
      </c>
      <c r="D8" s="59">
        <v>138.6</v>
      </c>
      <c r="E8" s="59">
        <v>4.8</v>
      </c>
      <c r="F8" s="59">
        <v>0.6</v>
      </c>
      <c r="G8" s="59">
        <v>29.8</v>
      </c>
      <c r="H8" s="54"/>
      <c r="I8" s="52"/>
      <c r="J8" s="97"/>
      <c r="K8" s="55" t="s">
        <v>14</v>
      </c>
      <c r="L8" s="59">
        <v>80</v>
      </c>
      <c r="M8" s="59">
        <v>184.8</v>
      </c>
      <c r="N8" s="59">
        <v>6.4</v>
      </c>
      <c r="O8" s="59">
        <v>0.8</v>
      </c>
      <c r="P8" s="59">
        <v>39.799999999999997</v>
      </c>
    </row>
    <row r="9" spans="1:16">
      <c r="A9" s="97"/>
      <c r="B9" s="55" t="s">
        <v>15</v>
      </c>
      <c r="C9" s="59">
        <v>40</v>
      </c>
      <c r="D9" s="59">
        <v>62.8</v>
      </c>
      <c r="E9" s="59">
        <v>5.0999999999999996</v>
      </c>
      <c r="F9" s="59">
        <v>4.5999999999999996</v>
      </c>
      <c r="G9" s="59">
        <v>0.3</v>
      </c>
      <c r="H9" s="54"/>
      <c r="I9" s="52"/>
      <c r="J9" s="97"/>
      <c r="K9" s="55" t="s">
        <v>15</v>
      </c>
      <c r="L9" s="59">
        <v>40</v>
      </c>
      <c r="M9" s="59">
        <v>62.8</v>
      </c>
      <c r="N9" s="59">
        <v>5.0999999999999996</v>
      </c>
      <c r="O9" s="59">
        <v>4.5999999999999996</v>
      </c>
      <c r="P9" s="59">
        <v>0.3</v>
      </c>
    </row>
    <row r="10" spans="1:16" ht="25.5">
      <c r="A10" s="97"/>
      <c r="B10" s="55" t="s">
        <v>16</v>
      </c>
      <c r="C10" s="59">
        <v>120</v>
      </c>
      <c r="D10" s="59">
        <v>56.4</v>
      </c>
      <c r="E10" s="59">
        <v>0.5</v>
      </c>
      <c r="F10" s="59">
        <v>0.5</v>
      </c>
      <c r="G10" s="59">
        <v>11.8</v>
      </c>
      <c r="H10" s="54"/>
      <c r="I10" s="52"/>
      <c r="J10" s="97"/>
      <c r="K10" s="55" t="s">
        <v>16</v>
      </c>
      <c r="L10" s="59">
        <v>120</v>
      </c>
      <c r="M10" s="59">
        <v>56.4</v>
      </c>
      <c r="N10" s="59">
        <v>0.5</v>
      </c>
      <c r="O10" s="59">
        <v>0.5</v>
      </c>
      <c r="P10" s="59">
        <v>11.8</v>
      </c>
    </row>
    <row r="11" spans="1:16">
      <c r="A11" s="60"/>
      <c r="B11" s="61" t="s">
        <v>17</v>
      </c>
      <c r="C11" s="61">
        <f>SUM(C6:C10)</f>
        <v>570</v>
      </c>
      <c r="D11" s="61">
        <f>D6+D7+D8+D9+D10</f>
        <v>558.80000000000007</v>
      </c>
      <c r="E11" s="61">
        <f>E6+E7+E8+E9+E10</f>
        <v>22.799999999999997</v>
      </c>
      <c r="F11" s="61">
        <f>F6+F7+F8+F9+F10</f>
        <v>20.399999999999999</v>
      </c>
      <c r="G11" s="61">
        <f>G6+G7+G8+G9+G10</f>
        <v>83.199999999999989</v>
      </c>
      <c r="H11" s="54"/>
      <c r="I11" s="52"/>
      <c r="J11" s="62"/>
      <c r="K11" s="61" t="s">
        <v>17</v>
      </c>
      <c r="L11" s="61">
        <f>SUM(L6:L10)</f>
        <v>640</v>
      </c>
      <c r="M11" s="61">
        <f>M6+M7+M8+M9+M10</f>
        <v>669.99999999999989</v>
      </c>
      <c r="N11" s="61">
        <f>N6+N7+N8+N9+N10</f>
        <v>27.300000000000004</v>
      </c>
      <c r="O11" s="61">
        <f>O6+O7+O8+O9+O10</f>
        <v>22.1</v>
      </c>
      <c r="P11" s="61">
        <f>P6+P7+P8+P9+P10</f>
        <v>101.39999999999999</v>
      </c>
    </row>
    <row r="12" spans="1:16" ht="15" customHeight="1">
      <c r="A12" s="99" t="s">
        <v>18</v>
      </c>
      <c r="B12" s="99"/>
      <c r="C12" s="99"/>
      <c r="D12" s="99">
        <f>SUM(D6:D10)</f>
        <v>558.80000000000007</v>
      </c>
      <c r="E12" s="99"/>
      <c r="F12" s="99"/>
      <c r="G12" s="99"/>
      <c r="H12" s="54"/>
      <c r="I12" s="52"/>
      <c r="J12" s="99" t="s">
        <v>18</v>
      </c>
      <c r="K12" s="99"/>
      <c r="L12" s="99"/>
      <c r="M12" s="99">
        <f>SUM(M6:M10)</f>
        <v>669.99999999999989</v>
      </c>
      <c r="N12" s="99"/>
      <c r="O12" s="99"/>
      <c r="P12" s="99"/>
    </row>
    <row r="13" spans="1:16" ht="15" customHeight="1">
      <c r="A13" s="97" t="s">
        <v>19</v>
      </c>
      <c r="B13" s="58" t="s">
        <v>20</v>
      </c>
      <c r="C13" s="59">
        <v>60</v>
      </c>
      <c r="D13" s="63">
        <v>78.099999999999994</v>
      </c>
      <c r="E13" s="59">
        <v>1</v>
      </c>
      <c r="F13" s="59">
        <v>6.2</v>
      </c>
      <c r="G13" s="59">
        <v>6</v>
      </c>
      <c r="H13" s="54" t="s">
        <v>21</v>
      </c>
      <c r="I13" s="52"/>
      <c r="J13" s="97" t="s">
        <v>19</v>
      </c>
      <c r="K13" s="58" t="s">
        <v>20</v>
      </c>
      <c r="L13" s="59">
        <v>100</v>
      </c>
      <c r="M13" s="63">
        <v>101</v>
      </c>
      <c r="N13" s="59">
        <v>3</v>
      </c>
      <c r="O13" s="59">
        <v>8.9</v>
      </c>
      <c r="P13" s="59">
        <v>7.9</v>
      </c>
    </row>
    <row r="14" spans="1:16">
      <c r="A14" s="97"/>
      <c r="B14" s="58" t="s">
        <v>22</v>
      </c>
      <c r="C14" s="59">
        <v>200</v>
      </c>
      <c r="D14" s="63">
        <v>101</v>
      </c>
      <c r="E14" s="59">
        <v>2.6</v>
      </c>
      <c r="F14" s="59">
        <v>2.2000000000000002</v>
      </c>
      <c r="G14" s="59">
        <v>18.8</v>
      </c>
      <c r="H14" s="54"/>
      <c r="I14" s="52"/>
      <c r="J14" s="97"/>
      <c r="K14" s="58" t="s">
        <v>22</v>
      </c>
      <c r="L14" s="59">
        <v>250</v>
      </c>
      <c r="M14" s="63">
        <v>126.5</v>
      </c>
      <c r="N14" s="59">
        <v>3.3</v>
      </c>
      <c r="O14" s="59">
        <v>2.8</v>
      </c>
      <c r="P14" s="59">
        <v>23.5</v>
      </c>
    </row>
    <row r="15" spans="1:16" ht="22.9" customHeight="1">
      <c r="A15" s="97"/>
      <c r="B15" s="58" t="s">
        <v>23</v>
      </c>
      <c r="C15" s="59">
        <v>240</v>
      </c>
      <c r="D15" s="63">
        <v>164.6</v>
      </c>
      <c r="E15" s="59">
        <v>13.7</v>
      </c>
      <c r="F15" s="59">
        <v>5</v>
      </c>
      <c r="G15" s="59">
        <v>15.8</v>
      </c>
      <c r="H15" s="54"/>
      <c r="I15" s="52"/>
      <c r="J15" s="97"/>
      <c r="K15" s="58" t="s">
        <v>23</v>
      </c>
      <c r="L15" s="59">
        <v>280</v>
      </c>
      <c r="M15" s="63">
        <v>192.1</v>
      </c>
      <c r="N15" s="59">
        <v>14</v>
      </c>
      <c r="O15" s="59">
        <v>5.9</v>
      </c>
      <c r="P15" s="59">
        <v>18.5</v>
      </c>
    </row>
    <row r="16" spans="1:16" ht="22.9" customHeight="1">
      <c r="A16" s="97"/>
      <c r="B16" s="58" t="s">
        <v>24</v>
      </c>
      <c r="C16" s="59">
        <v>200</v>
      </c>
      <c r="D16" s="63">
        <v>47.8</v>
      </c>
      <c r="E16" s="59">
        <v>0</v>
      </c>
      <c r="F16" s="59">
        <v>0</v>
      </c>
      <c r="G16" s="59">
        <v>11.8</v>
      </c>
      <c r="H16" s="54"/>
      <c r="I16" s="52"/>
      <c r="J16" s="97"/>
      <c r="K16" s="58" t="s">
        <v>24</v>
      </c>
      <c r="L16" s="59">
        <v>200</v>
      </c>
      <c r="M16" s="63">
        <v>47.8</v>
      </c>
      <c r="N16" s="59">
        <v>0</v>
      </c>
      <c r="O16" s="59">
        <v>0</v>
      </c>
      <c r="P16" s="59">
        <v>11.8</v>
      </c>
    </row>
    <row r="17" spans="1:16" ht="25.5">
      <c r="A17" s="97"/>
      <c r="B17" s="58" t="s">
        <v>14</v>
      </c>
      <c r="C17" s="59">
        <v>60</v>
      </c>
      <c r="D17" s="59">
        <v>138.6</v>
      </c>
      <c r="E17" s="59">
        <v>4.8</v>
      </c>
      <c r="F17" s="59">
        <v>0.6</v>
      </c>
      <c r="G17" s="59">
        <v>29.8</v>
      </c>
      <c r="H17" s="54"/>
      <c r="I17" s="52"/>
      <c r="J17" s="97"/>
      <c r="K17" s="58" t="s">
        <v>14</v>
      </c>
      <c r="L17" s="59">
        <v>80</v>
      </c>
      <c r="M17" s="59">
        <v>184.8</v>
      </c>
      <c r="N17" s="59">
        <v>6.4</v>
      </c>
      <c r="O17" s="59">
        <v>0.8</v>
      </c>
      <c r="P17" s="59">
        <v>39.799999999999997</v>
      </c>
    </row>
    <row r="18" spans="1:16">
      <c r="A18" s="62"/>
      <c r="B18" s="64" t="s">
        <v>17</v>
      </c>
      <c r="C18" s="64">
        <f t="shared" ref="C18:G18" si="0">SUM(C13:C17)</f>
        <v>760</v>
      </c>
      <c r="D18" s="64">
        <f t="shared" si="0"/>
        <v>530.1</v>
      </c>
      <c r="E18" s="64">
        <f t="shared" si="0"/>
        <v>22.1</v>
      </c>
      <c r="F18" s="64">
        <f t="shared" si="0"/>
        <v>14</v>
      </c>
      <c r="G18" s="64">
        <f t="shared" si="0"/>
        <v>82.2</v>
      </c>
      <c r="H18" s="54"/>
      <c r="I18" s="52"/>
      <c r="J18" s="62"/>
      <c r="K18" s="61" t="s">
        <v>17</v>
      </c>
      <c r="L18" s="61">
        <f t="shared" ref="L18:P18" si="1">SUM(L13:L17)</f>
        <v>910</v>
      </c>
      <c r="M18" s="61">
        <f t="shared" si="1"/>
        <v>652.20000000000005</v>
      </c>
      <c r="N18" s="61">
        <f t="shared" si="1"/>
        <v>26.700000000000003</v>
      </c>
      <c r="O18" s="61">
        <f t="shared" si="1"/>
        <v>18.400000000000002</v>
      </c>
      <c r="P18" s="61">
        <f t="shared" si="1"/>
        <v>101.5</v>
      </c>
    </row>
    <row r="19" spans="1:16" ht="15" customHeight="1">
      <c r="A19" s="99" t="s">
        <v>25</v>
      </c>
      <c r="B19" s="99"/>
      <c r="C19" s="99"/>
      <c r="D19" s="99"/>
      <c r="E19" s="99"/>
      <c r="F19" s="99"/>
      <c r="G19" s="99"/>
      <c r="H19" s="54"/>
      <c r="I19" s="52"/>
      <c r="J19" s="99" t="s">
        <v>25</v>
      </c>
      <c r="K19" s="99"/>
      <c r="L19" s="99"/>
      <c r="M19" s="99"/>
      <c r="N19" s="99"/>
      <c r="O19" s="99"/>
      <c r="P19" s="99"/>
    </row>
    <row r="20" spans="1:16" ht="15" customHeight="1">
      <c r="A20" s="97" t="s">
        <v>25</v>
      </c>
      <c r="B20" s="65" t="s">
        <v>26</v>
      </c>
      <c r="C20" s="65">
        <v>250</v>
      </c>
      <c r="D20" s="65">
        <v>101</v>
      </c>
      <c r="E20" s="65">
        <v>5.8</v>
      </c>
      <c r="F20" s="65">
        <v>5</v>
      </c>
      <c r="G20" s="65">
        <v>8</v>
      </c>
      <c r="H20" s="54" t="s">
        <v>27</v>
      </c>
      <c r="I20" s="52"/>
      <c r="J20" s="97" t="s">
        <v>25</v>
      </c>
      <c r="K20" s="65" t="s">
        <v>26</v>
      </c>
      <c r="L20" s="64">
        <v>250</v>
      </c>
      <c r="M20" s="65">
        <v>101</v>
      </c>
      <c r="N20" s="65">
        <v>5.8</v>
      </c>
      <c r="O20" s="65">
        <v>5</v>
      </c>
      <c r="P20" s="65">
        <v>8</v>
      </c>
    </row>
    <row r="21" spans="1:16">
      <c r="A21" s="97" t="s">
        <v>28</v>
      </c>
      <c r="B21" s="65" t="s">
        <v>29</v>
      </c>
      <c r="C21" s="65">
        <v>60</v>
      </c>
      <c r="D21" s="65">
        <v>189</v>
      </c>
      <c r="E21" s="65">
        <v>4.2</v>
      </c>
      <c r="F21" s="65">
        <v>6.7</v>
      </c>
      <c r="G21" s="65">
        <v>27.8</v>
      </c>
      <c r="H21" s="54"/>
      <c r="I21" s="52"/>
      <c r="J21" s="97" t="s">
        <v>28</v>
      </c>
      <c r="K21" s="65" t="s">
        <v>29</v>
      </c>
      <c r="L21" s="64">
        <v>120</v>
      </c>
      <c r="M21" s="64">
        <f>D21*2</f>
        <v>378</v>
      </c>
      <c r="N21" s="64">
        <f>E21*2</f>
        <v>8.4</v>
      </c>
      <c r="O21" s="64">
        <f>F21*2</f>
        <v>13.4</v>
      </c>
      <c r="P21" s="64">
        <f>G21*2</f>
        <v>55.6</v>
      </c>
    </row>
    <row r="22" spans="1:16">
      <c r="A22" s="97"/>
      <c r="B22" s="61" t="s">
        <v>17</v>
      </c>
      <c r="C22" s="61">
        <f t="shared" ref="C22:G22" si="2">SUM(C20:C21)</f>
        <v>310</v>
      </c>
      <c r="D22" s="61">
        <f t="shared" si="2"/>
        <v>290</v>
      </c>
      <c r="E22" s="61">
        <f t="shared" si="2"/>
        <v>10</v>
      </c>
      <c r="F22" s="61">
        <f t="shared" si="2"/>
        <v>11.7</v>
      </c>
      <c r="G22" s="61">
        <f t="shared" si="2"/>
        <v>35.799999999999997</v>
      </c>
      <c r="H22" s="54"/>
      <c r="I22" s="52"/>
      <c r="J22" s="97"/>
      <c r="K22" s="61" t="s">
        <v>17</v>
      </c>
      <c r="L22" s="61">
        <f t="shared" ref="L22:P22" si="3">SUM(L20:L21)</f>
        <v>370</v>
      </c>
      <c r="M22" s="61">
        <f t="shared" si="3"/>
        <v>479</v>
      </c>
      <c r="N22" s="61">
        <f>SUM(N20:N21)</f>
        <v>14.2</v>
      </c>
      <c r="O22" s="61">
        <f t="shared" si="3"/>
        <v>18.399999999999999</v>
      </c>
      <c r="P22" s="61">
        <f t="shared" si="3"/>
        <v>63.6</v>
      </c>
    </row>
    <row r="23" spans="1:16">
      <c r="A23" s="97"/>
      <c r="B23" s="66" t="s">
        <v>30</v>
      </c>
      <c r="C23" s="61">
        <f t="shared" ref="C23:G23" si="4">C11+C18+C22</f>
        <v>1640</v>
      </c>
      <c r="D23" s="61">
        <f t="shared" si="4"/>
        <v>1378.9</v>
      </c>
      <c r="E23" s="61">
        <f t="shared" si="4"/>
        <v>54.9</v>
      </c>
      <c r="F23" s="61">
        <f t="shared" si="4"/>
        <v>46.099999999999994</v>
      </c>
      <c r="G23" s="61">
        <f t="shared" si="4"/>
        <v>201.2</v>
      </c>
      <c r="H23" s="54"/>
      <c r="I23" s="52"/>
      <c r="J23" s="97"/>
      <c r="K23" s="66" t="s">
        <v>30</v>
      </c>
      <c r="L23" s="61">
        <f t="shared" ref="L23:P23" si="5">L11+L18+L22</f>
        <v>1920</v>
      </c>
      <c r="M23" s="61">
        <f t="shared" si="5"/>
        <v>1801.1999999999998</v>
      </c>
      <c r="N23" s="67">
        <f>N11+N18+N22/3</f>
        <v>58.733333333333341</v>
      </c>
      <c r="O23" s="61">
        <f t="shared" si="5"/>
        <v>58.9</v>
      </c>
      <c r="P23" s="61">
        <f t="shared" si="5"/>
        <v>266.5</v>
      </c>
    </row>
    <row r="24" spans="1:16">
      <c r="A24" s="104" t="s">
        <v>31</v>
      </c>
      <c r="B24" s="104"/>
      <c r="C24" s="55"/>
      <c r="D24" s="68" t="s">
        <v>32</v>
      </c>
      <c r="E24" s="55"/>
      <c r="F24" s="55"/>
      <c r="G24" s="55"/>
      <c r="H24" s="54"/>
      <c r="I24" s="52"/>
      <c r="J24" s="104" t="s">
        <v>31</v>
      </c>
      <c r="K24" s="104"/>
      <c r="L24" s="55"/>
      <c r="M24" s="68" t="s">
        <v>32</v>
      </c>
      <c r="N24" s="55"/>
      <c r="O24" s="55"/>
      <c r="P24" s="55"/>
    </row>
    <row r="25" spans="1:16" ht="25.5">
      <c r="A25" s="56" t="s">
        <v>2</v>
      </c>
      <c r="B25" s="57" t="s">
        <v>3</v>
      </c>
      <c r="C25" s="57" t="s">
        <v>4</v>
      </c>
      <c r="D25" s="56" t="s">
        <v>5</v>
      </c>
      <c r="E25" s="57" t="s">
        <v>6</v>
      </c>
      <c r="F25" s="57" t="s">
        <v>7</v>
      </c>
      <c r="G25" s="57" t="s">
        <v>8</v>
      </c>
      <c r="H25" s="54"/>
      <c r="I25" s="52"/>
      <c r="J25" s="56" t="s">
        <v>2</v>
      </c>
      <c r="K25" s="57" t="s">
        <v>3</v>
      </c>
      <c r="L25" s="57" t="s">
        <v>4</v>
      </c>
      <c r="M25" s="56" t="s">
        <v>5</v>
      </c>
      <c r="N25" s="57" t="s">
        <v>6</v>
      </c>
      <c r="O25" s="57" t="s">
        <v>7</v>
      </c>
      <c r="P25" s="57" t="s">
        <v>8</v>
      </c>
    </row>
    <row r="26" spans="1:16" ht="15" customHeight="1">
      <c r="A26" s="99" t="s">
        <v>9</v>
      </c>
      <c r="B26" s="99"/>
      <c r="C26" s="99"/>
      <c r="D26" s="99"/>
      <c r="E26" s="99"/>
      <c r="F26" s="99"/>
      <c r="G26" s="99"/>
      <c r="H26" s="54"/>
      <c r="I26" s="52"/>
      <c r="J26" s="99" t="s">
        <v>9</v>
      </c>
      <c r="K26" s="99"/>
      <c r="L26" s="99"/>
      <c r="M26" s="99"/>
      <c r="N26" s="99"/>
      <c r="O26" s="99"/>
      <c r="P26" s="99"/>
    </row>
    <row r="27" spans="1:16" ht="15" customHeight="1">
      <c r="A27" s="97" t="s">
        <v>10</v>
      </c>
      <c r="B27" s="58" t="s">
        <v>33</v>
      </c>
      <c r="C27" s="59">
        <v>240</v>
      </c>
      <c r="D27" s="69">
        <v>394.1</v>
      </c>
      <c r="E27" s="59">
        <v>17</v>
      </c>
      <c r="F27" s="59">
        <v>16.2</v>
      </c>
      <c r="G27" s="59">
        <v>40.4</v>
      </c>
      <c r="H27" s="54" t="s">
        <v>12</v>
      </c>
      <c r="I27" s="52"/>
      <c r="J27" s="97" t="s">
        <v>10</v>
      </c>
      <c r="K27" s="58" t="s">
        <v>33</v>
      </c>
      <c r="L27" s="59">
        <v>280</v>
      </c>
      <c r="M27" s="69">
        <v>459.8</v>
      </c>
      <c r="N27" s="59">
        <v>19</v>
      </c>
      <c r="O27" s="59">
        <v>19</v>
      </c>
      <c r="P27" s="59">
        <v>47.2</v>
      </c>
    </row>
    <row r="28" spans="1:16">
      <c r="A28" s="97"/>
      <c r="B28" s="58" t="s">
        <v>34</v>
      </c>
      <c r="C28" s="59">
        <v>200</v>
      </c>
      <c r="D28" s="59">
        <v>105.8</v>
      </c>
      <c r="E28" s="59">
        <v>1.8</v>
      </c>
      <c r="F28" s="59">
        <v>1.6</v>
      </c>
      <c r="G28" s="59">
        <v>22.6</v>
      </c>
      <c r="H28" s="54"/>
      <c r="I28" s="52"/>
      <c r="J28" s="97"/>
      <c r="K28" s="58" t="s">
        <v>34</v>
      </c>
      <c r="L28" s="59">
        <v>200</v>
      </c>
      <c r="M28" s="59">
        <v>105.8</v>
      </c>
      <c r="N28" s="59">
        <v>1.8</v>
      </c>
      <c r="O28" s="59">
        <v>1.6</v>
      </c>
      <c r="P28" s="59">
        <v>22.6</v>
      </c>
    </row>
    <row r="29" spans="1:16" ht="25.5">
      <c r="A29" s="97"/>
      <c r="B29" s="58" t="s">
        <v>35</v>
      </c>
      <c r="C29" s="59">
        <v>65</v>
      </c>
      <c r="D29" s="63">
        <v>167.1</v>
      </c>
      <c r="E29" s="59">
        <v>12.4</v>
      </c>
      <c r="F29" s="59">
        <v>10</v>
      </c>
      <c r="G29" s="59">
        <v>0.3</v>
      </c>
      <c r="H29" s="54"/>
      <c r="I29" s="52"/>
      <c r="J29" s="97"/>
      <c r="K29" s="58" t="s">
        <v>35</v>
      </c>
      <c r="L29" s="59">
        <v>85</v>
      </c>
      <c r="M29" s="63">
        <v>218.5</v>
      </c>
      <c r="N29" s="59">
        <v>16.2</v>
      </c>
      <c r="O29" s="59">
        <v>17</v>
      </c>
      <c r="P29" s="59">
        <v>0.4</v>
      </c>
    </row>
    <row r="30" spans="1:16" ht="25.5">
      <c r="A30" s="97"/>
      <c r="B30" s="55" t="s">
        <v>16</v>
      </c>
      <c r="C30" s="59">
        <v>120</v>
      </c>
      <c r="D30" s="59">
        <v>56.4</v>
      </c>
      <c r="E30" s="59">
        <v>0.5</v>
      </c>
      <c r="F30" s="59">
        <v>0.5</v>
      </c>
      <c r="G30" s="59">
        <v>11.8</v>
      </c>
      <c r="H30" s="54"/>
      <c r="I30" s="52"/>
      <c r="J30" s="97"/>
      <c r="K30" s="55" t="s">
        <v>16</v>
      </c>
      <c r="L30" s="59">
        <v>120</v>
      </c>
      <c r="M30" s="59">
        <v>56.4</v>
      </c>
      <c r="N30" s="59">
        <v>0.5</v>
      </c>
      <c r="O30" s="59">
        <v>0.5</v>
      </c>
      <c r="P30" s="59">
        <v>11.8</v>
      </c>
    </row>
    <row r="31" spans="1:16">
      <c r="A31" s="62"/>
      <c r="B31" s="61" t="s">
        <v>17</v>
      </c>
      <c r="C31" s="61">
        <f t="shared" ref="C31:G31" si="6">SUM(C27:C30)</f>
        <v>625</v>
      </c>
      <c r="D31" s="61">
        <f t="shared" si="6"/>
        <v>723.4</v>
      </c>
      <c r="E31" s="61">
        <f t="shared" si="6"/>
        <v>31.700000000000003</v>
      </c>
      <c r="F31" s="61">
        <f t="shared" si="6"/>
        <v>28.3</v>
      </c>
      <c r="G31" s="61">
        <f t="shared" si="6"/>
        <v>75.099999999999994</v>
      </c>
      <c r="H31" s="54"/>
      <c r="I31" s="52"/>
      <c r="J31" s="62"/>
      <c r="K31" s="61" t="s">
        <v>17</v>
      </c>
      <c r="L31" s="61">
        <f t="shared" ref="L31:P31" si="7">SUM(L27:L30)</f>
        <v>685</v>
      </c>
      <c r="M31" s="61">
        <f t="shared" si="7"/>
        <v>840.5</v>
      </c>
      <c r="N31" s="61">
        <f t="shared" si="7"/>
        <v>37.5</v>
      </c>
      <c r="O31" s="61">
        <f t="shared" si="7"/>
        <v>38.1</v>
      </c>
      <c r="P31" s="61">
        <f t="shared" si="7"/>
        <v>82.000000000000014</v>
      </c>
    </row>
    <row r="32" spans="1:16" ht="15" customHeight="1">
      <c r="A32" s="99" t="s">
        <v>18</v>
      </c>
      <c r="B32" s="99"/>
      <c r="C32" s="99"/>
      <c r="D32" s="99"/>
      <c r="E32" s="99"/>
      <c r="F32" s="99"/>
      <c r="G32" s="99"/>
      <c r="H32" s="54"/>
      <c r="I32" s="52"/>
      <c r="J32" s="99" t="s">
        <v>18</v>
      </c>
      <c r="K32" s="99"/>
      <c r="L32" s="99"/>
      <c r="M32" s="99"/>
      <c r="N32" s="99"/>
      <c r="O32" s="99"/>
      <c r="P32" s="99"/>
    </row>
    <row r="33" spans="1:16" ht="15" customHeight="1">
      <c r="A33" s="97" t="s">
        <v>19</v>
      </c>
      <c r="B33" s="58" t="s">
        <v>36</v>
      </c>
      <c r="C33" s="69">
        <v>60</v>
      </c>
      <c r="D33" s="65">
        <v>51.6</v>
      </c>
      <c r="E33" s="69">
        <v>0.8</v>
      </c>
      <c r="F33" s="69">
        <v>3.4</v>
      </c>
      <c r="G33" s="69">
        <v>6</v>
      </c>
      <c r="H33" s="54"/>
      <c r="I33" s="52"/>
      <c r="J33" s="97" t="s">
        <v>19</v>
      </c>
      <c r="K33" s="58" t="s">
        <v>36</v>
      </c>
      <c r="L33" s="69">
        <v>100</v>
      </c>
      <c r="M33" s="65">
        <v>86</v>
      </c>
      <c r="N33" s="69">
        <v>1.4</v>
      </c>
      <c r="O33" s="69">
        <v>5.6</v>
      </c>
      <c r="P33" s="69">
        <v>7.6</v>
      </c>
    </row>
    <row r="34" spans="1:16" ht="94.5">
      <c r="A34" s="97"/>
      <c r="B34" s="58" t="s">
        <v>37</v>
      </c>
      <c r="C34" s="69">
        <v>200</v>
      </c>
      <c r="D34" s="65">
        <v>206</v>
      </c>
      <c r="E34" s="69">
        <v>4</v>
      </c>
      <c r="F34" s="69">
        <v>10</v>
      </c>
      <c r="G34" s="69">
        <v>26</v>
      </c>
      <c r="H34" s="54" t="s">
        <v>21</v>
      </c>
      <c r="I34" s="52"/>
      <c r="J34" s="97"/>
      <c r="K34" s="58" t="s">
        <v>37</v>
      </c>
      <c r="L34" s="69">
        <v>250</v>
      </c>
      <c r="M34" s="65">
        <v>257.5</v>
      </c>
      <c r="N34" s="69">
        <v>5</v>
      </c>
      <c r="O34" s="69">
        <v>12.5</v>
      </c>
      <c r="P34" s="69">
        <v>32.5</v>
      </c>
    </row>
    <row r="35" spans="1:16" ht="33" customHeight="1">
      <c r="A35" s="97"/>
      <c r="B35" s="58" t="s">
        <v>38</v>
      </c>
      <c r="C35" s="69">
        <v>150</v>
      </c>
      <c r="D35" s="69">
        <v>176.1</v>
      </c>
      <c r="E35" s="69">
        <v>5.6</v>
      </c>
      <c r="F35" s="69">
        <v>6.3</v>
      </c>
      <c r="G35" s="69">
        <v>24</v>
      </c>
      <c r="H35" s="54"/>
      <c r="I35" s="52"/>
      <c r="J35" s="97"/>
      <c r="K35" s="58" t="s">
        <v>38</v>
      </c>
      <c r="L35" s="69">
        <v>200</v>
      </c>
      <c r="M35" s="69">
        <v>234.8</v>
      </c>
      <c r="N35" s="69">
        <v>7.4</v>
      </c>
      <c r="O35" s="69">
        <v>8.4</v>
      </c>
      <c r="P35" s="69">
        <v>32</v>
      </c>
    </row>
    <row r="36" spans="1:16">
      <c r="A36" s="97"/>
      <c r="B36" s="58" t="s">
        <v>142</v>
      </c>
      <c r="C36" s="69">
        <v>90</v>
      </c>
      <c r="D36" s="69">
        <v>180</v>
      </c>
      <c r="E36" s="69">
        <v>9</v>
      </c>
      <c r="F36" s="69">
        <v>12.6</v>
      </c>
      <c r="G36" s="69">
        <v>3.6</v>
      </c>
      <c r="H36" s="54"/>
      <c r="I36" s="52"/>
      <c r="J36" s="97"/>
      <c r="K36" s="58" t="s">
        <v>39</v>
      </c>
      <c r="L36" s="69">
        <v>100</v>
      </c>
      <c r="M36" s="69">
        <v>200</v>
      </c>
      <c r="N36" s="69">
        <v>11</v>
      </c>
      <c r="O36" s="69">
        <v>9.4</v>
      </c>
      <c r="P36" s="69">
        <v>11</v>
      </c>
    </row>
    <row r="37" spans="1:16" ht="25.5">
      <c r="A37" s="97"/>
      <c r="B37" s="58" t="s">
        <v>14</v>
      </c>
      <c r="C37" s="59">
        <v>60</v>
      </c>
      <c r="D37" s="59">
        <v>138.6</v>
      </c>
      <c r="E37" s="59">
        <v>4.8</v>
      </c>
      <c r="F37" s="59">
        <v>0.6</v>
      </c>
      <c r="G37" s="59">
        <v>29.8</v>
      </c>
      <c r="H37" s="54"/>
      <c r="I37" s="52"/>
      <c r="J37" s="97"/>
      <c r="K37" s="58" t="s">
        <v>14</v>
      </c>
      <c r="L37" s="59">
        <v>80</v>
      </c>
      <c r="M37" s="59">
        <v>184.8</v>
      </c>
      <c r="N37" s="59">
        <v>6.4</v>
      </c>
      <c r="O37" s="59">
        <v>0.8</v>
      </c>
      <c r="P37" s="59">
        <v>39.799999999999997</v>
      </c>
    </row>
    <row r="38" spans="1:16">
      <c r="A38" s="62"/>
      <c r="B38" s="58" t="s">
        <v>133</v>
      </c>
      <c r="C38" s="63">
        <v>200</v>
      </c>
      <c r="D38" s="70">
        <v>45</v>
      </c>
      <c r="E38" s="70">
        <v>0.1</v>
      </c>
      <c r="F38" s="70">
        <v>0.1</v>
      </c>
      <c r="G38" s="70">
        <v>10.9</v>
      </c>
      <c r="H38" s="54"/>
      <c r="I38" s="52"/>
      <c r="J38" s="62"/>
      <c r="K38" s="58" t="s">
        <v>133</v>
      </c>
      <c r="L38" s="63">
        <v>200</v>
      </c>
      <c r="M38" s="70">
        <v>45</v>
      </c>
      <c r="N38" s="70">
        <v>0.1</v>
      </c>
      <c r="O38" s="70">
        <v>0.1</v>
      </c>
      <c r="P38" s="70">
        <v>10.9</v>
      </c>
    </row>
    <row r="39" spans="1:16">
      <c r="A39" s="69"/>
      <c r="B39" s="61" t="s">
        <v>17</v>
      </c>
      <c r="C39" s="61">
        <f>SUM(C33:C37)</f>
        <v>560</v>
      </c>
      <c r="D39" s="61">
        <f>SUM(D33:D38)</f>
        <v>797.30000000000007</v>
      </c>
      <c r="E39" s="61">
        <f t="shared" ref="E39:G39" si="8">SUM(E33:E38)</f>
        <v>24.3</v>
      </c>
      <c r="F39" s="61">
        <f t="shared" si="8"/>
        <v>33</v>
      </c>
      <c r="G39" s="61">
        <f t="shared" si="8"/>
        <v>100.30000000000001</v>
      </c>
      <c r="H39" s="54"/>
      <c r="I39" s="52"/>
      <c r="J39" s="69"/>
      <c r="K39" s="61" t="s">
        <v>17</v>
      </c>
      <c r="L39" s="61">
        <f>SUM(L33:L38)</f>
        <v>930</v>
      </c>
      <c r="M39" s="61">
        <f t="shared" ref="M39:P39" si="9">SUM(M33:M38)</f>
        <v>1008.0999999999999</v>
      </c>
      <c r="N39" s="61">
        <f t="shared" si="9"/>
        <v>31.300000000000004</v>
      </c>
      <c r="O39" s="61">
        <f t="shared" si="9"/>
        <v>36.799999999999997</v>
      </c>
      <c r="P39" s="61">
        <f t="shared" si="9"/>
        <v>133.79999999999998</v>
      </c>
    </row>
    <row r="40" spans="1:16" ht="15" customHeight="1">
      <c r="A40" s="99" t="s">
        <v>25</v>
      </c>
      <c r="B40" s="99"/>
      <c r="C40" s="99"/>
      <c r="D40" s="99"/>
      <c r="E40" s="99"/>
      <c r="F40" s="99"/>
      <c r="G40" s="99"/>
      <c r="H40" s="54"/>
      <c r="I40" s="52"/>
      <c r="J40" s="99" t="s">
        <v>40</v>
      </c>
      <c r="K40" s="99"/>
      <c r="L40" s="99"/>
      <c r="M40" s="99"/>
      <c r="N40" s="99"/>
      <c r="O40" s="99"/>
      <c r="P40" s="99"/>
    </row>
    <row r="41" spans="1:16" ht="15" customHeight="1">
      <c r="A41" s="97" t="s">
        <v>25</v>
      </c>
      <c r="B41" s="65" t="s">
        <v>41</v>
      </c>
      <c r="C41" s="64">
        <v>200</v>
      </c>
      <c r="D41" s="65">
        <v>86</v>
      </c>
      <c r="E41" s="65">
        <v>1</v>
      </c>
      <c r="F41" s="65">
        <v>0.2</v>
      </c>
      <c r="G41" s="65">
        <v>20.2</v>
      </c>
      <c r="H41" s="54"/>
      <c r="I41" s="52"/>
      <c r="J41" s="97" t="s">
        <v>25</v>
      </c>
      <c r="K41" s="65" t="s">
        <v>41</v>
      </c>
      <c r="L41" s="64">
        <v>200</v>
      </c>
      <c r="M41" s="65">
        <v>86</v>
      </c>
      <c r="N41" s="65">
        <v>1</v>
      </c>
      <c r="O41" s="65">
        <v>0.2</v>
      </c>
      <c r="P41" s="65">
        <v>20.2</v>
      </c>
    </row>
    <row r="42" spans="1:16" ht="94.5">
      <c r="A42" s="97"/>
      <c r="B42" s="69" t="s">
        <v>143</v>
      </c>
      <c r="C42" s="64">
        <v>165</v>
      </c>
      <c r="D42" s="65">
        <v>429</v>
      </c>
      <c r="E42" s="65">
        <v>7</v>
      </c>
      <c r="F42" s="65">
        <v>19.600000000000001</v>
      </c>
      <c r="G42" s="65">
        <v>50.6</v>
      </c>
      <c r="H42" s="54" t="s">
        <v>27</v>
      </c>
      <c r="I42" s="52"/>
      <c r="J42" s="97"/>
      <c r="K42" s="69" t="s">
        <v>143</v>
      </c>
      <c r="L42" s="64">
        <v>165</v>
      </c>
      <c r="M42" s="65">
        <v>429</v>
      </c>
      <c r="N42" s="65">
        <v>10</v>
      </c>
      <c r="O42" s="65">
        <v>19.600000000000001</v>
      </c>
      <c r="P42" s="65">
        <v>50.6</v>
      </c>
    </row>
    <row r="43" spans="1:16">
      <c r="A43" s="97"/>
      <c r="B43" s="61" t="s">
        <v>17</v>
      </c>
      <c r="C43" s="61">
        <f t="shared" ref="C43:G43" si="10">SUM(C41:C42)</f>
        <v>365</v>
      </c>
      <c r="D43" s="61">
        <f t="shared" si="10"/>
        <v>515</v>
      </c>
      <c r="E43" s="61">
        <f t="shared" si="10"/>
        <v>8</v>
      </c>
      <c r="F43" s="61">
        <f t="shared" si="10"/>
        <v>19.8</v>
      </c>
      <c r="G43" s="61">
        <f t="shared" si="10"/>
        <v>70.8</v>
      </c>
      <c r="H43" s="54"/>
      <c r="I43" s="52"/>
      <c r="J43" s="97"/>
      <c r="K43" s="61" t="s">
        <v>17</v>
      </c>
      <c r="L43" s="61">
        <f>SUM(L41:L42)</f>
        <v>365</v>
      </c>
      <c r="M43" s="61">
        <f>SUM(M41:M42)</f>
        <v>515</v>
      </c>
      <c r="N43" s="61">
        <f>SUM(N41:N42)</f>
        <v>11</v>
      </c>
      <c r="O43" s="61">
        <f>SUM(O41:O42)</f>
        <v>19.8</v>
      </c>
      <c r="P43" s="61">
        <f>SUM(P41:P42)</f>
        <v>70.8</v>
      </c>
    </row>
    <row r="44" spans="1:16">
      <c r="A44" s="97"/>
      <c r="B44" s="66" t="s">
        <v>30</v>
      </c>
      <c r="C44" s="61">
        <f t="shared" ref="C44:G44" si="11">C31+C39+C43</f>
        <v>1550</v>
      </c>
      <c r="D44" s="61">
        <f t="shared" si="11"/>
        <v>2035.7</v>
      </c>
      <c r="E44" s="61">
        <f t="shared" si="11"/>
        <v>64</v>
      </c>
      <c r="F44" s="61">
        <f t="shared" si="11"/>
        <v>81.099999999999994</v>
      </c>
      <c r="G44" s="61">
        <f t="shared" si="11"/>
        <v>246.2</v>
      </c>
      <c r="H44" s="54"/>
      <c r="I44" s="52"/>
      <c r="J44" s="97"/>
      <c r="K44" s="66" t="s">
        <v>30</v>
      </c>
      <c r="L44" s="61"/>
      <c r="M44" s="61">
        <f>M31+M39+M43</f>
        <v>2363.6</v>
      </c>
      <c r="N44" s="61">
        <f t="shared" ref="N44:P44" si="12">N31+N39+N43</f>
        <v>79.800000000000011</v>
      </c>
      <c r="O44" s="61">
        <f t="shared" si="12"/>
        <v>94.7</v>
      </c>
      <c r="P44" s="61">
        <f t="shared" si="12"/>
        <v>286.60000000000002</v>
      </c>
    </row>
    <row r="45" spans="1:16" ht="15" customHeight="1">
      <c r="A45" s="103" t="s">
        <v>43</v>
      </c>
      <c r="B45" s="103"/>
      <c r="C45" s="71"/>
      <c r="D45" s="55"/>
      <c r="E45" s="55"/>
      <c r="F45" s="55"/>
      <c r="G45" s="55"/>
      <c r="H45" s="54"/>
      <c r="I45" s="52"/>
      <c r="J45" s="103" t="s">
        <v>43</v>
      </c>
      <c r="K45" s="103"/>
      <c r="L45" s="71"/>
      <c r="M45" s="55"/>
      <c r="N45" s="55"/>
      <c r="O45" s="55"/>
      <c r="P45" s="55"/>
    </row>
    <row r="46" spans="1:16" ht="25.5">
      <c r="A46" s="56" t="s">
        <v>2</v>
      </c>
      <c r="B46" s="57" t="s">
        <v>3</v>
      </c>
      <c r="C46" s="57" t="s">
        <v>4</v>
      </c>
      <c r="D46" s="56" t="s">
        <v>5</v>
      </c>
      <c r="E46" s="57" t="s">
        <v>6</v>
      </c>
      <c r="F46" s="57" t="s">
        <v>7</v>
      </c>
      <c r="G46" s="57" t="s">
        <v>8</v>
      </c>
      <c r="H46" s="54"/>
      <c r="I46" s="52"/>
      <c r="J46" s="56" t="s">
        <v>2</v>
      </c>
      <c r="K46" s="57" t="s">
        <v>3</v>
      </c>
      <c r="L46" s="57" t="s">
        <v>4</v>
      </c>
      <c r="M46" s="56" t="s">
        <v>5</v>
      </c>
      <c r="N46" s="57" t="s">
        <v>6</v>
      </c>
      <c r="O46" s="57" t="s">
        <v>7</v>
      </c>
      <c r="P46" s="57" t="s">
        <v>8</v>
      </c>
    </row>
    <row r="47" spans="1:16" ht="15" customHeight="1">
      <c r="A47" s="102" t="s">
        <v>9</v>
      </c>
      <c r="B47" s="102"/>
      <c r="C47" s="102"/>
      <c r="D47" s="102"/>
      <c r="E47" s="102"/>
      <c r="F47" s="102"/>
      <c r="G47" s="102"/>
      <c r="H47" s="54"/>
      <c r="I47" s="52"/>
      <c r="J47" s="102" t="s">
        <v>9</v>
      </c>
      <c r="K47" s="102"/>
      <c r="L47" s="102"/>
      <c r="M47" s="102"/>
      <c r="N47" s="102"/>
      <c r="O47" s="102"/>
      <c r="P47" s="102"/>
    </row>
    <row r="48" spans="1:16" ht="25.35" customHeight="1">
      <c r="A48" s="97" t="s">
        <v>10</v>
      </c>
      <c r="B48" s="58" t="s">
        <v>144</v>
      </c>
      <c r="C48" s="69">
        <v>150</v>
      </c>
      <c r="D48" s="69">
        <v>240</v>
      </c>
      <c r="E48" s="69">
        <v>13</v>
      </c>
      <c r="F48" s="69">
        <v>5.3</v>
      </c>
      <c r="G48" s="69">
        <v>30</v>
      </c>
      <c r="H48" s="54" t="s">
        <v>12</v>
      </c>
      <c r="I48" s="52"/>
      <c r="J48" s="97" t="s">
        <v>10</v>
      </c>
      <c r="K48" s="58" t="s">
        <v>144</v>
      </c>
      <c r="L48" s="69">
        <v>200</v>
      </c>
      <c r="M48" s="69">
        <v>320</v>
      </c>
      <c r="N48" s="69">
        <v>15</v>
      </c>
      <c r="O48" s="69">
        <v>7</v>
      </c>
      <c r="P48" s="69">
        <v>40</v>
      </c>
    </row>
    <row r="49" spans="1:16">
      <c r="A49" s="97"/>
      <c r="B49" s="58" t="s">
        <v>44</v>
      </c>
      <c r="C49" s="69">
        <v>200</v>
      </c>
      <c r="D49" s="65">
        <v>56</v>
      </c>
      <c r="E49" s="69">
        <v>0.4</v>
      </c>
      <c r="F49" s="69">
        <v>0.2</v>
      </c>
      <c r="G49" s="69">
        <v>14.2</v>
      </c>
      <c r="H49" s="54"/>
      <c r="I49" s="52"/>
      <c r="J49" s="97"/>
      <c r="K49" s="58" t="s">
        <v>44</v>
      </c>
      <c r="L49" s="69">
        <v>200</v>
      </c>
      <c r="M49" s="65">
        <v>56</v>
      </c>
      <c r="N49" s="69">
        <v>0.4</v>
      </c>
      <c r="O49" s="69">
        <v>0.2</v>
      </c>
      <c r="P49" s="69">
        <v>14.2</v>
      </c>
    </row>
    <row r="50" spans="1:16" ht="25.5">
      <c r="A50" s="97"/>
      <c r="B50" s="58" t="s">
        <v>14</v>
      </c>
      <c r="C50" s="59">
        <v>60</v>
      </c>
      <c r="D50" s="59">
        <v>138.6</v>
      </c>
      <c r="E50" s="59">
        <v>4.8</v>
      </c>
      <c r="F50" s="59">
        <v>0.6</v>
      </c>
      <c r="G50" s="59">
        <v>29.8</v>
      </c>
      <c r="H50" s="54"/>
      <c r="I50" s="52"/>
      <c r="J50" s="97"/>
      <c r="K50" s="58" t="s">
        <v>14</v>
      </c>
      <c r="L50" s="59">
        <v>80</v>
      </c>
      <c r="M50" s="59">
        <v>184.8</v>
      </c>
      <c r="N50" s="59">
        <v>6.4</v>
      </c>
      <c r="O50" s="59">
        <v>0.8</v>
      </c>
      <c r="P50" s="59">
        <v>39.799999999999997</v>
      </c>
    </row>
    <row r="51" spans="1:16" ht="25.5">
      <c r="A51" s="97"/>
      <c r="B51" s="55" t="s">
        <v>16</v>
      </c>
      <c r="C51" s="59">
        <v>120</v>
      </c>
      <c r="D51" s="59">
        <v>56.4</v>
      </c>
      <c r="E51" s="59">
        <v>0.5</v>
      </c>
      <c r="F51" s="59">
        <v>0.5</v>
      </c>
      <c r="G51" s="59">
        <v>11.8</v>
      </c>
      <c r="H51" s="54"/>
      <c r="I51" s="52"/>
      <c r="J51" s="97"/>
      <c r="K51" s="55" t="s">
        <v>16</v>
      </c>
      <c r="L51" s="59">
        <v>120</v>
      </c>
      <c r="M51" s="59">
        <v>56.4</v>
      </c>
      <c r="N51" s="59">
        <v>0.5</v>
      </c>
      <c r="O51" s="59">
        <v>0.5</v>
      </c>
      <c r="P51" s="59">
        <v>11.8</v>
      </c>
    </row>
    <row r="52" spans="1:16">
      <c r="A52" s="62"/>
      <c r="B52" s="61" t="s">
        <v>17</v>
      </c>
      <c r="C52" s="61">
        <f t="shared" ref="C52:G52" si="13">SUM(C48:C51)</f>
        <v>530</v>
      </c>
      <c r="D52" s="61">
        <f t="shared" si="13"/>
        <v>491</v>
      </c>
      <c r="E52" s="61">
        <f t="shared" si="13"/>
        <v>18.7</v>
      </c>
      <c r="F52" s="61">
        <f t="shared" si="13"/>
        <v>6.6</v>
      </c>
      <c r="G52" s="61">
        <f t="shared" si="13"/>
        <v>85.8</v>
      </c>
      <c r="H52" s="54"/>
      <c r="I52" s="52"/>
      <c r="J52" s="62"/>
      <c r="K52" s="61" t="s">
        <v>17</v>
      </c>
      <c r="L52" s="61">
        <f t="shared" ref="L52:P52" si="14">SUM(L48:L51)</f>
        <v>600</v>
      </c>
      <c r="M52" s="61">
        <f t="shared" si="14"/>
        <v>617.19999999999993</v>
      </c>
      <c r="N52" s="61">
        <f t="shared" si="14"/>
        <v>22.3</v>
      </c>
      <c r="O52" s="61">
        <f t="shared" si="14"/>
        <v>8.5</v>
      </c>
      <c r="P52" s="61">
        <f t="shared" si="14"/>
        <v>105.8</v>
      </c>
    </row>
    <row r="53" spans="1:16" ht="15" customHeight="1">
      <c r="A53" s="102" t="s">
        <v>18</v>
      </c>
      <c r="B53" s="102"/>
      <c r="C53" s="102">
        <f>SUM(C48:C51)</f>
        <v>530</v>
      </c>
      <c r="D53" s="102"/>
      <c r="E53" s="102"/>
      <c r="F53" s="102"/>
      <c r="G53" s="102"/>
      <c r="H53" s="54"/>
      <c r="I53" s="52"/>
      <c r="J53" s="102" t="s">
        <v>18</v>
      </c>
      <c r="K53" s="102"/>
      <c r="L53" s="102">
        <f>SUM(L48:L51)</f>
        <v>600</v>
      </c>
      <c r="M53" s="102"/>
      <c r="N53" s="102"/>
      <c r="O53" s="102"/>
      <c r="P53" s="102"/>
    </row>
    <row r="54" spans="1:16" ht="15" customHeight="1">
      <c r="A54" s="97" t="s">
        <v>19</v>
      </c>
      <c r="B54" s="58" t="s">
        <v>45</v>
      </c>
      <c r="C54" s="63">
        <v>60</v>
      </c>
      <c r="D54" s="59">
        <v>14.4</v>
      </c>
      <c r="E54" s="63">
        <v>0.7</v>
      </c>
      <c r="F54" s="63">
        <v>0.1</v>
      </c>
      <c r="G54" s="63">
        <v>5</v>
      </c>
      <c r="H54" s="54"/>
      <c r="I54" s="52"/>
      <c r="J54" s="97" t="s">
        <v>19</v>
      </c>
      <c r="K54" s="58" t="s">
        <v>45</v>
      </c>
      <c r="L54" s="63">
        <v>100</v>
      </c>
      <c r="M54" s="59">
        <v>14.4</v>
      </c>
      <c r="N54" s="63">
        <v>1.3</v>
      </c>
      <c r="O54" s="63">
        <v>0.2</v>
      </c>
      <c r="P54" s="63">
        <v>8</v>
      </c>
    </row>
    <row r="55" spans="1:16" ht="94.5">
      <c r="A55" s="97"/>
      <c r="B55" s="58" t="s">
        <v>145</v>
      </c>
      <c r="C55" s="63">
        <v>200</v>
      </c>
      <c r="D55" s="59">
        <v>100</v>
      </c>
      <c r="E55" s="63">
        <v>3</v>
      </c>
      <c r="F55" s="63">
        <v>5</v>
      </c>
      <c r="G55" s="63">
        <v>12</v>
      </c>
      <c r="H55" s="54" t="s">
        <v>21</v>
      </c>
      <c r="I55" s="52"/>
      <c r="J55" s="97"/>
      <c r="K55" s="58" t="s">
        <v>145</v>
      </c>
      <c r="L55" s="63">
        <v>250</v>
      </c>
      <c r="M55" s="59">
        <v>125</v>
      </c>
      <c r="N55" s="63">
        <v>3.8</v>
      </c>
      <c r="O55" s="63">
        <v>6.3</v>
      </c>
      <c r="P55" s="63">
        <v>15</v>
      </c>
    </row>
    <row r="56" spans="1:16">
      <c r="A56" s="97"/>
      <c r="B56" s="58" t="s">
        <v>46</v>
      </c>
      <c r="C56" s="63">
        <v>150</v>
      </c>
      <c r="D56" s="59">
        <v>112.5</v>
      </c>
      <c r="E56" s="63">
        <v>3</v>
      </c>
      <c r="F56" s="63">
        <v>0.6</v>
      </c>
      <c r="G56" s="63">
        <v>23.7</v>
      </c>
      <c r="H56" s="54"/>
      <c r="I56" s="52"/>
      <c r="J56" s="97"/>
      <c r="K56" s="58" t="s">
        <v>46</v>
      </c>
      <c r="L56" s="63">
        <v>180</v>
      </c>
      <c r="M56" s="59">
        <v>135</v>
      </c>
      <c r="N56" s="63">
        <v>3.6</v>
      </c>
      <c r="O56" s="63">
        <v>0.7</v>
      </c>
      <c r="P56" s="63">
        <v>28.4</v>
      </c>
    </row>
    <row r="57" spans="1:16">
      <c r="A57" s="97"/>
      <c r="B57" s="58" t="s">
        <v>47</v>
      </c>
      <c r="C57" s="63">
        <v>90</v>
      </c>
      <c r="D57" s="59">
        <v>160.19999999999999</v>
      </c>
      <c r="E57" s="63">
        <v>13</v>
      </c>
      <c r="F57" s="63">
        <v>8.9</v>
      </c>
      <c r="G57" s="63">
        <v>0.6</v>
      </c>
      <c r="H57" s="54"/>
      <c r="I57" s="52"/>
      <c r="J57" s="97"/>
      <c r="K57" s="58" t="s">
        <v>47</v>
      </c>
      <c r="L57" s="63">
        <v>100</v>
      </c>
      <c r="M57" s="59">
        <v>178</v>
      </c>
      <c r="N57" s="63">
        <v>15</v>
      </c>
      <c r="O57" s="63">
        <v>9.9</v>
      </c>
      <c r="P57" s="63">
        <v>0.7</v>
      </c>
    </row>
    <row r="58" spans="1:16" ht="25.5">
      <c r="A58" s="97"/>
      <c r="B58" s="58" t="s">
        <v>14</v>
      </c>
      <c r="C58" s="59">
        <v>60</v>
      </c>
      <c r="D58" s="59">
        <v>138.6</v>
      </c>
      <c r="E58" s="59">
        <v>4.8</v>
      </c>
      <c r="F58" s="59">
        <v>0.6</v>
      </c>
      <c r="G58" s="59">
        <v>29.8</v>
      </c>
      <c r="H58" s="54"/>
      <c r="I58" s="52"/>
      <c r="J58" s="97"/>
      <c r="K58" s="58" t="s">
        <v>14</v>
      </c>
      <c r="L58" s="59">
        <v>80</v>
      </c>
      <c r="M58" s="59">
        <v>184.8</v>
      </c>
      <c r="N58" s="59">
        <v>6.4</v>
      </c>
      <c r="O58" s="59">
        <v>0.8</v>
      </c>
      <c r="P58" s="59">
        <v>39.799999999999997</v>
      </c>
    </row>
    <row r="59" spans="1:16" ht="29.25" customHeight="1">
      <c r="A59" s="97"/>
      <c r="B59" s="72" t="s">
        <v>48</v>
      </c>
      <c r="C59" s="65">
        <v>200</v>
      </c>
      <c r="D59" s="59">
        <v>58.6</v>
      </c>
      <c r="E59" s="63">
        <v>0.3</v>
      </c>
      <c r="F59" s="63">
        <v>0.4</v>
      </c>
      <c r="G59" s="63">
        <v>7.8</v>
      </c>
      <c r="H59" s="54"/>
      <c r="I59" s="52"/>
      <c r="J59" s="97"/>
      <c r="K59" s="72" t="s">
        <v>48</v>
      </c>
      <c r="L59" s="65">
        <v>200</v>
      </c>
      <c r="M59" s="59">
        <v>58.6</v>
      </c>
      <c r="N59" s="63">
        <v>0.3</v>
      </c>
      <c r="O59" s="63">
        <v>0.4</v>
      </c>
      <c r="P59" s="63">
        <v>7.8</v>
      </c>
    </row>
    <row r="60" spans="1:16">
      <c r="A60" s="69"/>
      <c r="B60" s="61" t="s">
        <v>17</v>
      </c>
      <c r="C60" s="61">
        <f t="shared" ref="C60:G60" si="15">SUM(C54:C59)</f>
        <v>760</v>
      </c>
      <c r="D60" s="61">
        <f t="shared" si="15"/>
        <v>584.30000000000007</v>
      </c>
      <c r="E60" s="61">
        <f t="shared" si="15"/>
        <v>24.8</v>
      </c>
      <c r="F60" s="61">
        <f t="shared" si="15"/>
        <v>15.6</v>
      </c>
      <c r="G60" s="61">
        <f t="shared" si="15"/>
        <v>78.900000000000006</v>
      </c>
      <c r="H60" s="54"/>
      <c r="I60" s="52"/>
      <c r="J60" s="69"/>
      <c r="K60" s="61" t="s">
        <v>17</v>
      </c>
      <c r="L60" s="61">
        <f t="shared" ref="L60:P60" si="16">SUM(L54:L59)</f>
        <v>910</v>
      </c>
      <c r="M60" s="61">
        <f t="shared" si="16"/>
        <v>695.80000000000007</v>
      </c>
      <c r="N60" s="61">
        <f t="shared" si="16"/>
        <v>30.400000000000002</v>
      </c>
      <c r="O60" s="61">
        <f t="shared" si="16"/>
        <v>18.3</v>
      </c>
      <c r="P60" s="61">
        <f t="shared" si="16"/>
        <v>99.7</v>
      </c>
    </row>
    <row r="61" spans="1:16" ht="15" customHeight="1">
      <c r="A61" s="99" t="s">
        <v>25</v>
      </c>
      <c r="B61" s="99"/>
      <c r="C61" s="99"/>
      <c r="D61" s="99"/>
      <c r="E61" s="99"/>
      <c r="F61" s="99"/>
      <c r="G61" s="99"/>
      <c r="H61" s="54"/>
      <c r="I61" s="52"/>
      <c r="J61" s="99" t="s">
        <v>25</v>
      </c>
      <c r="K61" s="99"/>
      <c r="L61" s="99"/>
      <c r="M61" s="99"/>
      <c r="N61" s="99"/>
      <c r="O61" s="99"/>
      <c r="P61" s="99"/>
    </row>
    <row r="62" spans="1:16" ht="15" customHeight="1">
      <c r="A62" s="97" t="s">
        <v>25</v>
      </c>
      <c r="B62" s="65" t="s">
        <v>41</v>
      </c>
      <c r="C62" s="64">
        <v>200</v>
      </c>
      <c r="D62" s="64">
        <v>78</v>
      </c>
      <c r="E62" s="64">
        <v>0.67</v>
      </c>
      <c r="F62" s="64">
        <v>0.27</v>
      </c>
      <c r="G62" s="64">
        <v>18.3</v>
      </c>
      <c r="H62" s="54" t="s">
        <v>27</v>
      </c>
      <c r="I62" s="52"/>
      <c r="J62" s="97" t="s">
        <v>25</v>
      </c>
      <c r="K62" s="65" t="s">
        <v>41</v>
      </c>
      <c r="L62" s="64">
        <v>200</v>
      </c>
      <c r="M62" s="64">
        <v>78</v>
      </c>
      <c r="N62" s="64">
        <v>0.67</v>
      </c>
      <c r="O62" s="64">
        <v>0.27</v>
      </c>
      <c r="P62" s="64">
        <v>18.3</v>
      </c>
    </row>
    <row r="63" spans="1:16">
      <c r="A63" s="97"/>
      <c r="B63" s="65" t="s">
        <v>29</v>
      </c>
      <c r="C63" s="64">
        <v>150</v>
      </c>
      <c r="D63" s="64">
        <v>293</v>
      </c>
      <c r="E63" s="64">
        <v>7</v>
      </c>
      <c r="F63" s="64">
        <v>17.399999999999999</v>
      </c>
      <c r="G63" s="64">
        <v>21.6</v>
      </c>
      <c r="H63" s="54"/>
      <c r="I63" s="52"/>
      <c r="J63" s="97"/>
      <c r="K63" s="65" t="s">
        <v>151</v>
      </c>
      <c r="L63" s="64">
        <v>150</v>
      </c>
      <c r="M63" s="64">
        <v>293</v>
      </c>
      <c r="N63" s="64">
        <v>12.6</v>
      </c>
      <c r="O63" s="64">
        <v>17.399999999999999</v>
      </c>
      <c r="P63" s="64">
        <v>21.6</v>
      </c>
    </row>
    <row r="64" spans="1:16">
      <c r="A64" s="97"/>
      <c r="B64" s="61" t="s">
        <v>17</v>
      </c>
      <c r="C64" s="61">
        <f t="shared" ref="C64:G64" si="17">SUM(C62:C63)</f>
        <v>350</v>
      </c>
      <c r="D64" s="61">
        <f t="shared" si="17"/>
        <v>371</v>
      </c>
      <c r="E64" s="61">
        <f t="shared" si="17"/>
        <v>7.67</v>
      </c>
      <c r="F64" s="61">
        <f t="shared" si="17"/>
        <v>17.669999999999998</v>
      </c>
      <c r="G64" s="61">
        <f t="shared" si="17"/>
        <v>39.900000000000006</v>
      </c>
      <c r="H64" s="54"/>
      <c r="I64" s="52"/>
      <c r="J64" s="97"/>
      <c r="K64" s="61" t="s">
        <v>17</v>
      </c>
      <c r="L64" s="61">
        <f t="shared" ref="L64:P64" si="18">SUM(L62:L63)</f>
        <v>350</v>
      </c>
      <c r="M64" s="61">
        <f t="shared" si="18"/>
        <v>371</v>
      </c>
      <c r="N64" s="61">
        <f t="shared" si="18"/>
        <v>13.27</v>
      </c>
      <c r="O64" s="61">
        <f t="shared" si="18"/>
        <v>17.669999999999998</v>
      </c>
      <c r="P64" s="61">
        <f t="shared" si="18"/>
        <v>39.900000000000006</v>
      </c>
    </row>
    <row r="65" spans="1:16">
      <c r="A65" s="97"/>
      <c r="B65" s="66" t="s">
        <v>30</v>
      </c>
      <c r="C65" s="61">
        <f t="shared" ref="C65:G65" si="19">C52+C60+C64</f>
        <v>1640</v>
      </c>
      <c r="D65" s="61">
        <f t="shared" si="19"/>
        <v>1446.3000000000002</v>
      </c>
      <c r="E65" s="61">
        <f t="shared" si="19"/>
        <v>51.17</v>
      </c>
      <c r="F65" s="61">
        <f t="shared" si="19"/>
        <v>39.869999999999997</v>
      </c>
      <c r="G65" s="61">
        <f t="shared" si="19"/>
        <v>204.6</v>
      </c>
      <c r="H65" s="54"/>
      <c r="I65" s="52"/>
      <c r="J65" s="97"/>
      <c r="K65" s="66" t="s">
        <v>30</v>
      </c>
      <c r="L65" s="61">
        <f t="shared" ref="L65:P65" si="20">L52+L60+L64</f>
        <v>1860</v>
      </c>
      <c r="M65" s="61">
        <f t="shared" si="20"/>
        <v>1684</v>
      </c>
      <c r="N65" s="61">
        <f>N52+N60+N64</f>
        <v>65.97</v>
      </c>
      <c r="O65" s="61">
        <f t="shared" si="20"/>
        <v>44.47</v>
      </c>
      <c r="P65" s="61">
        <f t="shared" si="20"/>
        <v>245.4</v>
      </c>
    </row>
    <row r="66" spans="1:16" ht="15" customHeight="1">
      <c r="A66" s="103" t="s">
        <v>49</v>
      </c>
      <c r="B66" s="103"/>
      <c r="C66" s="55"/>
      <c r="D66" s="55"/>
      <c r="E66" s="55"/>
      <c r="F66" s="55"/>
      <c r="G66" s="55"/>
      <c r="H66" s="54"/>
      <c r="I66" s="52"/>
      <c r="J66" s="103" t="s">
        <v>49</v>
      </c>
      <c r="K66" s="103"/>
      <c r="L66" s="55"/>
      <c r="M66" s="55"/>
      <c r="N66" s="55"/>
      <c r="O66" s="55"/>
      <c r="P66" s="55"/>
    </row>
    <row r="67" spans="1:16" ht="25.5">
      <c r="A67" s="56" t="s">
        <v>2</v>
      </c>
      <c r="B67" s="57" t="s">
        <v>3</v>
      </c>
      <c r="C67" s="57" t="s">
        <v>4</v>
      </c>
      <c r="D67" s="56" t="s">
        <v>5</v>
      </c>
      <c r="E67" s="57" t="s">
        <v>6</v>
      </c>
      <c r="F67" s="57" t="s">
        <v>7</v>
      </c>
      <c r="G67" s="57" t="s">
        <v>8</v>
      </c>
      <c r="H67" s="54"/>
      <c r="I67" s="52"/>
      <c r="J67" s="56" t="s">
        <v>2</v>
      </c>
      <c r="K67" s="57" t="s">
        <v>3</v>
      </c>
      <c r="L67" s="57" t="s">
        <v>4</v>
      </c>
      <c r="M67" s="56" t="s">
        <v>5</v>
      </c>
      <c r="N67" s="57" t="s">
        <v>6</v>
      </c>
      <c r="O67" s="57" t="s">
        <v>7</v>
      </c>
      <c r="P67" s="57" t="s">
        <v>8</v>
      </c>
    </row>
    <row r="68" spans="1:16" ht="15" customHeight="1">
      <c r="A68" s="102" t="s">
        <v>9</v>
      </c>
      <c r="B68" s="102"/>
      <c r="C68" s="102"/>
      <c r="D68" s="102"/>
      <c r="E68" s="102"/>
      <c r="F68" s="102"/>
      <c r="G68" s="102"/>
      <c r="H68" s="54"/>
      <c r="I68" s="52"/>
      <c r="J68" s="102" t="s">
        <v>9</v>
      </c>
      <c r="K68" s="102"/>
      <c r="L68" s="102"/>
      <c r="M68" s="102"/>
      <c r="N68" s="102"/>
      <c r="O68" s="102"/>
      <c r="P68" s="102"/>
    </row>
    <row r="69" spans="1:16" ht="15" customHeight="1">
      <c r="A69" s="97" t="s">
        <v>10</v>
      </c>
      <c r="B69" s="58" t="s">
        <v>50</v>
      </c>
      <c r="C69" s="63">
        <v>150</v>
      </c>
      <c r="D69" s="59">
        <v>192</v>
      </c>
      <c r="E69" s="63">
        <v>9</v>
      </c>
      <c r="F69" s="63">
        <v>13.8</v>
      </c>
      <c r="G69" s="63">
        <v>4.0999999999999996</v>
      </c>
      <c r="H69" s="54" t="s">
        <v>12</v>
      </c>
      <c r="I69" s="52"/>
      <c r="J69" s="97" t="s">
        <v>10</v>
      </c>
      <c r="K69" s="58" t="s">
        <v>50</v>
      </c>
      <c r="L69" s="63">
        <v>200</v>
      </c>
      <c r="M69" s="59">
        <v>256</v>
      </c>
      <c r="N69" s="63">
        <v>11</v>
      </c>
      <c r="O69" s="63">
        <v>18.399999999999999</v>
      </c>
      <c r="P69" s="63">
        <v>5.4</v>
      </c>
    </row>
    <row r="70" spans="1:16">
      <c r="A70" s="97"/>
      <c r="B70" s="58" t="s">
        <v>51</v>
      </c>
      <c r="C70" s="63">
        <v>200</v>
      </c>
      <c r="D70" s="65">
        <v>56</v>
      </c>
      <c r="E70" s="69">
        <v>0.4</v>
      </c>
      <c r="F70" s="69">
        <v>0.2</v>
      </c>
      <c r="G70" s="69">
        <v>14.2</v>
      </c>
      <c r="H70" s="54"/>
      <c r="I70" s="52"/>
      <c r="J70" s="97"/>
      <c r="K70" s="58" t="s">
        <v>51</v>
      </c>
      <c r="L70" s="63">
        <v>200</v>
      </c>
      <c r="M70" s="65">
        <v>56</v>
      </c>
      <c r="N70" s="69">
        <v>0.4</v>
      </c>
      <c r="O70" s="69">
        <v>0.2</v>
      </c>
      <c r="P70" s="69">
        <v>14.2</v>
      </c>
    </row>
    <row r="71" spans="1:16" ht="25.5">
      <c r="A71" s="97"/>
      <c r="B71" s="58" t="s">
        <v>35</v>
      </c>
      <c r="C71" s="59">
        <v>65</v>
      </c>
      <c r="D71" s="63">
        <v>167.1</v>
      </c>
      <c r="E71" s="59">
        <v>12.4</v>
      </c>
      <c r="F71" s="59">
        <v>10</v>
      </c>
      <c r="G71" s="59">
        <v>0.3</v>
      </c>
      <c r="H71" s="54"/>
      <c r="I71" s="52"/>
      <c r="J71" s="97"/>
      <c r="K71" s="58" t="s">
        <v>35</v>
      </c>
      <c r="L71" s="59">
        <v>85</v>
      </c>
      <c r="M71" s="63">
        <v>218.5</v>
      </c>
      <c r="N71" s="59">
        <v>13</v>
      </c>
      <c r="O71" s="59">
        <v>17</v>
      </c>
      <c r="P71" s="59">
        <v>0.4</v>
      </c>
    </row>
    <row r="72" spans="1:16" ht="25.5">
      <c r="A72" s="97"/>
      <c r="B72" s="55" t="s">
        <v>16</v>
      </c>
      <c r="C72" s="59">
        <v>120</v>
      </c>
      <c r="D72" s="59">
        <v>56.4</v>
      </c>
      <c r="E72" s="59">
        <v>0.5</v>
      </c>
      <c r="F72" s="59">
        <v>0.5</v>
      </c>
      <c r="G72" s="59">
        <v>11.8</v>
      </c>
      <c r="H72" s="54"/>
      <c r="I72" s="52"/>
      <c r="J72" s="97"/>
      <c r="K72" s="55" t="s">
        <v>16</v>
      </c>
      <c r="L72" s="59">
        <v>120</v>
      </c>
      <c r="M72" s="59">
        <v>56.4</v>
      </c>
      <c r="N72" s="59">
        <v>0.5</v>
      </c>
      <c r="O72" s="59">
        <v>0.5</v>
      </c>
      <c r="P72" s="59">
        <v>11.8</v>
      </c>
    </row>
    <row r="73" spans="1:16">
      <c r="A73" s="69"/>
      <c r="B73" s="61" t="s">
        <v>17</v>
      </c>
      <c r="C73" s="61">
        <f t="shared" ref="C73:G73" si="21">SUM(C69:C72)</f>
        <v>535</v>
      </c>
      <c r="D73" s="61">
        <f t="shared" si="21"/>
        <v>471.5</v>
      </c>
      <c r="E73" s="61">
        <f t="shared" si="21"/>
        <v>22.3</v>
      </c>
      <c r="F73" s="61">
        <f t="shared" si="21"/>
        <v>24.5</v>
      </c>
      <c r="G73" s="61">
        <f t="shared" si="21"/>
        <v>30.4</v>
      </c>
      <c r="H73" s="54"/>
      <c r="I73" s="52"/>
      <c r="J73" s="69"/>
      <c r="K73" s="61" t="s">
        <v>17</v>
      </c>
      <c r="L73" s="61">
        <f t="shared" ref="L73:P73" si="22">SUM(L69:L72)</f>
        <v>605</v>
      </c>
      <c r="M73" s="61">
        <f t="shared" si="22"/>
        <v>586.9</v>
      </c>
      <c r="N73" s="61">
        <f t="shared" si="22"/>
        <v>24.9</v>
      </c>
      <c r="O73" s="61">
        <f t="shared" si="22"/>
        <v>36.099999999999994</v>
      </c>
      <c r="P73" s="61">
        <f t="shared" si="22"/>
        <v>31.8</v>
      </c>
    </row>
    <row r="74" spans="1:16" ht="15" customHeight="1">
      <c r="A74" s="102" t="s">
        <v>18</v>
      </c>
      <c r="B74" s="102"/>
      <c r="C74" s="102"/>
      <c r="D74" s="102"/>
      <c r="E74" s="102"/>
      <c r="F74" s="102"/>
      <c r="G74" s="102"/>
      <c r="H74" s="54"/>
      <c r="I74" s="52"/>
      <c r="J74" s="102" t="s">
        <v>18</v>
      </c>
      <c r="K74" s="102"/>
      <c r="L74" s="102"/>
      <c r="M74" s="102"/>
      <c r="N74" s="102"/>
      <c r="O74" s="102"/>
      <c r="P74" s="102"/>
    </row>
    <row r="75" spans="1:16" ht="15" customHeight="1">
      <c r="A75" s="97" t="s">
        <v>19</v>
      </c>
      <c r="B75" s="58" t="s">
        <v>52</v>
      </c>
      <c r="C75" s="63">
        <v>60</v>
      </c>
      <c r="D75" s="59">
        <v>43.2</v>
      </c>
      <c r="E75" s="63">
        <v>0.9</v>
      </c>
      <c r="F75" s="63">
        <v>1.9</v>
      </c>
      <c r="G75" s="63">
        <v>6</v>
      </c>
      <c r="H75" s="54"/>
      <c r="I75" s="52"/>
      <c r="J75" s="97" t="s">
        <v>19</v>
      </c>
      <c r="K75" s="58" t="s">
        <v>52</v>
      </c>
      <c r="L75" s="63">
        <v>100</v>
      </c>
      <c r="M75" s="59">
        <v>72</v>
      </c>
      <c r="N75" s="63">
        <v>1.5</v>
      </c>
      <c r="O75" s="63">
        <v>3.2</v>
      </c>
      <c r="P75" s="63">
        <v>8.9</v>
      </c>
    </row>
    <row r="76" spans="1:16" ht="94.5">
      <c r="A76" s="97"/>
      <c r="B76" s="58" t="s">
        <v>53</v>
      </c>
      <c r="C76" s="63">
        <v>200</v>
      </c>
      <c r="D76" s="59">
        <v>97.8</v>
      </c>
      <c r="E76" s="63">
        <v>5.2</v>
      </c>
      <c r="F76" s="63">
        <v>5.8</v>
      </c>
      <c r="G76" s="63">
        <v>6.4</v>
      </c>
      <c r="H76" s="54" t="s">
        <v>21</v>
      </c>
      <c r="I76" s="52"/>
      <c r="J76" s="97"/>
      <c r="K76" s="58" t="s">
        <v>53</v>
      </c>
      <c r="L76" s="63">
        <v>250</v>
      </c>
      <c r="M76" s="59">
        <v>122.3</v>
      </c>
      <c r="N76" s="63">
        <v>6.5</v>
      </c>
      <c r="O76" s="63">
        <v>7.3</v>
      </c>
      <c r="P76" s="63">
        <v>8</v>
      </c>
    </row>
    <row r="77" spans="1:16" ht="25.15" customHeight="1">
      <c r="A77" s="97"/>
      <c r="B77" s="58" t="s">
        <v>23</v>
      </c>
      <c r="C77" s="63">
        <v>240</v>
      </c>
      <c r="D77" s="63">
        <v>164.6</v>
      </c>
      <c r="E77" s="59">
        <v>10</v>
      </c>
      <c r="F77" s="59">
        <v>5</v>
      </c>
      <c r="G77" s="59">
        <v>15.8</v>
      </c>
      <c r="H77" s="54"/>
      <c r="I77" s="52"/>
      <c r="J77" s="97"/>
      <c r="K77" s="58" t="s">
        <v>23</v>
      </c>
      <c r="L77" s="63">
        <v>280</v>
      </c>
      <c r="M77" s="63">
        <v>192.1</v>
      </c>
      <c r="N77" s="59">
        <v>16</v>
      </c>
      <c r="O77" s="59">
        <v>5.9</v>
      </c>
      <c r="P77" s="59">
        <v>18.5</v>
      </c>
    </row>
    <row r="78" spans="1:16" ht="23.65" customHeight="1">
      <c r="A78" s="97"/>
      <c r="B78" s="58" t="s">
        <v>48</v>
      </c>
      <c r="C78" s="63">
        <v>200</v>
      </c>
      <c r="D78" s="59">
        <v>131.80000000000001</v>
      </c>
      <c r="E78" s="63">
        <v>0.9</v>
      </c>
      <c r="F78" s="63">
        <v>0.1</v>
      </c>
      <c r="G78" s="63">
        <v>32</v>
      </c>
      <c r="H78" s="54"/>
      <c r="I78" s="52"/>
      <c r="J78" s="97"/>
      <c r="K78" s="58" t="s">
        <v>48</v>
      </c>
      <c r="L78" s="63">
        <v>200</v>
      </c>
      <c r="M78" s="59">
        <v>131.80000000000001</v>
      </c>
      <c r="N78" s="63">
        <v>0.9</v>
      </c>
      <c r="O78" s="63">
        <v>0.1</v>
      </c>
      <c r="P78" s="63">
        <v>32</v>
      </c>
    </row>
    <row r="79" spans="1:16" ht="25.5">
      <c r="A79" s="97"/>
      <c r="B79" s="58" t="s">
        <v>14</v>
      </c>
      <c r="C79" s="59">
        <v>65</v>
      </c>
      <c r="D79" s="59">
        <v>138.6</v>
      </c>
      <c r="E79" s="59">
        <v>4.8</v>
      </c>
      <c r="F79" s="59">
        <v>0.6</v>
      </c>
      <c r="G79" s="59">
        <v>29.8</v>
      </c>
      <c r="H79" s="54"/>
      <c r="I79" s="52"/>
      <c r="J79" s="97"/>
      <c r="K79" s="58" t="s">
        <v>14</v>
      </c>
      <c r="L79" s="59">
        <v>80</v>
      </c>
      <c r="M79" s="59">
        <v>184.8</v>
      </c>
      <c r="N79" s="59">
        <v>6.4</v>
      </c>
      <c r="O79" s="59">
        <v>0.8</v>
      </c>
      <c r="P79" s="59">
        <v>39.799999999999997</v>
      </c>
    </row>
    <row r="80" spans="1:16">
      <c r="A80" s="55"/>
      <c r="B80" s="61" t="s">
        <v>17</v>
      </c>
      <c r="C80" s="61">
        <f t="shared" ref="C80:G80" si="23">SUM(C75:C79)</f>
        <v>765</v>
      </c>
      <c r="D80" s="61">
        <f t="shared" si="23"/>
        <v>576</v>
      </c>
      <c r="E80" s="61">
        <f t="shared" si="23"/>
        <v>21.8</v>
      </c>
      <c r="F80" s="61">
        <f t="shared" si="23"/>
        <v>13.399999999999999</v>
      </c>
      <c r="G80" s="61">
        <f t="shared" si="23"/>
        <v>90</v>
      </c>
      <c r="H80" s="54"/>
      <c r="I80" s="52"/>
      <c r="J80" s="55"/>
      <c r="K80" s="61" t="s">
        <v>17</v>
      </c>
      <c r="L80" s="61">
        <f t="shared" ref="L80:P80" si="24">SUM(L75:L79)</f>
        <v>910</v>
      </c>
      <c r="M80" s="61">
        <f t="shared" si="24"/>
        <v>703</v>
      </c>
      <c r="N80" s="61">
        <f t="shared" si="24"/>
        <v>31.299999999999997</v>
      </c>
      <c r="O80" s="61">
        <f t="shared" si="24"/>
        <v>17.3</v>
      </c>
      <c r="P80" s="61">
        <f t="shared" si="24"/>
        <v>107.2</v>
      </c>
    </row>
    <row r="81" spans="1:16" ht="15" customHeight="1">
      <c r="A81" s="99" t="s">
        <v>25</v>
      </c>
      <c r="B81" s="99"/>
      <c r="C81" s="99"/>
      <c r="D81" s="99"/>
      <c r="E81" s="99"/>
      <c r="F81" s="99"/>
      <c r="G81" s="99"/>
      <c r="H81" s="54"/>
      <c r="I81" s="52"/>
      <c r="J81" s="99" t="s">
        <v>25</v>
      </c>
      <c r="K81" s="99"/>
      <c r="L81" s="99"/>
      <c r="M81" s="99"/>
      <c r="N81" s="99"/>
      <c r="O81" s="99"/>
      <c r="P81" s="99"/>
    </row>
    <row r="82" spans="1:16" ht="15" customHeight="1">
      <c r="A82" s="97" t="s">
        <v>25</v>
      </c>
      <c r="B82" s="65" t="s">
        <v>34</v>
      </c>
      <c r="C82" s="64">
        <v>200</v>
      </c>
      <c r="D82" s="64">
        <v>64</v>
      </c>
      <c r="E82" s="64">
        <v>1.6</v>
      </c>
      <c r="F82" s="64">
        <v>1.3</v>
      </c>
      <c r="G82" s="64">
        <v>11.5</v>
      </c>
      <c r="H82" s="54"/>
      <c r="I82" s="52"/>
      <c r="J82" s="97" t="s">
        <v>25</v>
      </c>
      <c r="K82" s="65" t="s">
        <v>34</v>
      </c>
      <c r="L82" s="64">
        <v>250</v>
      </c>
      <c r="M82" s="64">
        <v>70</v>
      </c>
      <c r="N82" s="64">
        <v>2</v>
      </c>
      <c r="O82" s="64">
        <v>1.5</v>
      </c>
      <c r="P82" s="64">
        <v>20</v>
      </c>
    </row>
    <row r="83" spans="1:16" ht="94.5">
      <c r="A83" s="97"/>
      <c r="B83" s="65" t="s">
        <v>146</v>
      </c>
      <c r="C83" s="64">
        <v>120</v>
      </c>
      <c r="D83" s="64">
        <v>109</v>
      </c>
      <c r="E83" s="64">
        <v>3.2</v>
      </c>
      <c r="F83" s="64">
        <v>2.7</v>
      </c>
      <c r="G83" s="64">
        <v>17.899999999999999</v>
      </c>
      <c r="H83" s="54" t="s">
        <v>27</v>
      </c>
      <c r="I83" s="52"/>
      <c r="J83" s="97"/>
      <c r="K83" s="65" t="s">
        <v>146</v>
      </c>
      <c r="L83" s="64">
        <v>120</v>
      </c>
      <c r="M83" s="64">
        <v>109</v>
      </c>
      <c r="N83" s="64">
        <v>3.2</v>
      </c>
      <c r="O83" s="64">
        <v>2.7</v>
      </c>
      <c r="P83" s="64">
        <v>17.899999999999999</v>
      </c>
    </row>
    <row r="84" spans="1:16">
      <c r="A84" s="97"/>
      <c r="B84" s="61" t="s">
        <v>17</v>
      </c>
      <c r="C84" s="61">
        <f t="shared" ref="C84:G84" si="25">SUM(C82:C83)</f>
        <v>320</v>
      </c>
      <c r="D84" s="61">
        <f t="shared" si="25"/>
        <v>173</v>
      </c>
      <c r="E84" s="61">
        <f t="shared" si="25"/>
        <v>4.8000000000000007</v>
      </c>
      <c r="F84" s="61">
        <f t="shared" si="25"/>
        <v>4</v>
      </c>
      <c r="G84" s="61">
        <f t="shared" si="25"/>
        <v>29.4</v>
      </c>
      <c r="H84" s="54"/>
      <c r="I84" s="52"/>
      <c r="J84" s="97"/>
      <c r="K84" s="61" t="s">
        <v>17</v>
      </c>
      <c r="L84" s="61">
        <f t="shared" ref="L84:P84" si="26">SUM(L82:L83)</f>
        <v>370</v>
      </c>
      <c r="M84" s="61">
        <f t="shared" si="26"/>
        <v>179</v>
      </c>
      <c r="N84" s="61">
        <f t="shared" si="26"/>
        <v>5.2</v>
      </c>
      <c r="O84" s="61">
        <f t="shared" si="26"/>
        <v>4.2</v>
      </c>
      <c r="P84" s="61">
        <f t="shared" si="26"/>
        <v>37.9</v>
      </c>
    </row>
    <row r="85" spans="1:16">
      <c r="A85" s="97"/>
      <c r="B85" s="66" t="s">
        <v>30</v>
      </c>
      <c r="C85" s="61">
        <f t="shared" ref="C85:G85" si="27">C73+C80+C84</f>
        <v>1620</v>
      </c>
      <c r="D85" s="61">
        <f t="shared" si="27"/>
        <v>1220.5</v>
      </c>
      <c r="E85" s="61">
        <f t="shared" si="27"/>
        <v>48.900000000000006</v>
      </c>
      <c r="F85" s="61">
        <f t="shared" si="27"/>
        <v>41.9</v>
      </c>
      <c r="G85" s="61">
        <f t="shared" si="27"/>
        <v>149.80000000000001</v>
      </c>
      <c r="H85" s="54"/>
      <c r="I85" s="52"/>
      <c r="J85" s="97"/>
      <c r="K85" s="66" t="s">
        <v>30</v>
      </c>
      <c r="L85" s="61">
        <f t="shared" ref="L85:P85" si="28">L73+L80+L84</f>
        <v>1885</v>
      </c>
      <c r="M85" s="61">
        <f t="shared" si="28"/>
        <v>1468.9</v>
      </c>
      <c r="N85" s="61">
        <f>N73+N80+N84</f>
        <v>61.4</v>
      </c>
      <c r="O85" s="61">
        <f t="shared" si="28"/>
        <v>57.599999999999994</v>
      </c>
      <c r="P85" s="61">
        <f t="shared" si="28"/>
        <v>176.9</v>
      </c>
    </row>
    <row r="86" spans="1:16">
      <c r="A86" s="100" t="s">
        <v>54</v>
      </c>
      <c r="B86" s="100"/>
      <c r="C86" s="55"/>
      <c r="D86" s="55"/>
      <c r="E86" s="55"/>
      <c r="F86" s="55"/>
      <c r="G86" s="55"/>
      <c r="H86" s="54"/>
      <c r="I86" s="52"/>
      <c r="J86" s="100" t="s">
        <v>54</v>
      </c>
      <c r="K86" s="100"/>
      <c r="L86" s="55"/>
      <c r="M86" s="55"/>
      <c r="N86" s="55"/>
      <c r="O86" s="55"/>
      <c r="P86" s="55"/>
    </row>
    <row r="87" spans="1:16" ht="25.5">
      <c r="A87" s="56" t="s">
        <v>2</v>
      </c>
      <c r="B87" s="57" t="s">
        <v>3</v>
      </c>
      <c r="C87" s="57" t="s">
        <v>4</v>
      </c>
      <c r="D87" s="56" t="s">
        <v>5</v>
      </c>
      <c r="E87" s="57" t="s">
        <v>6</v>
      </c>
      <c r="F87" s="57" t="s">
        <v>7</v>
      </c>
      <c r="G87" s="57" t="s">
        <v>8</v>
      </c>
      <c r="H87" s="54"/>
      <c r="I87" s="52"/>
      <c r="J87" s="56" t="s">
        <v>2</v>
      </c>
      <c r="K87" s="57" t="s">
        <v>3</v>
      </c>
      <c r="L87" s="57" t="s">
        <v>4</v>
      </c>
      <c r="M87" s="56" t="s">
        <v>5</v>
      </c>
      <c r="N87" s="57" t="s">
        <v>6</v>
      </c>
      <c r="O87" s="57" t="s">
        <v>7</v>
      </c>
      <c r="P87" s="57" t="s">
        <v>8</v>
      </c>
    </row>
    <row r="88" spans="1:16">
      <c r="A88" s="101" t="s">
        <v>9</v>
      </c>
      <c r="B88" s="101"/>
      <c r="C88" s="101"/>
      <c r="D88" s="101"/>
      <c r="E88" s="101"/>
      <c r="F88" s="101"/>
      <c r="G88" s="101"/>
      <c r="H88" s="54"/>
      <c r="I88" s="52"/>
      <c r="J88" s="101" t="s">
        <v>9</v>
      </c>
      <c r="K88" s="101"/>
      <c r="L88" s="101"/>
      <c r="M88" s="101"/>
      <c r="N88" s="101"/>
      <c r="O88" s="101"/>
      <c r="P88" s="101"/>
    </row>
    <row r="89" spans="1:16" ht="23.65" customHeight="1">
      <c r="A89" s="97" t="s">
        <v>10</v>
      </c>
      <c r="B89" s="58" t="s">
        <v>55</v>
      </c>
      <c r="C89" s="63">
        <v>150</v>
      </c>
      <c r="D89" s="63">
        <v>223.4</v>
      </c>
      <c r="E89" s="63">
        <v>3.5</v>
      </c>
      <c r="F89" s="63">
        <v>6.7</v>
      </c>
      <c r="G89" s="63">
        <v>37.1</v>
      </c>
      <c r="H89" s="54" t="s">
        <v>12</v>
      </c>
      <c r="I89" s="52"/>
      <c r="J89" s="97" t="s">
        <v>10</v>
      </c>
      <c r="K89" s="58" t="s">
        <v>55</v>
      </c>
      <c r="L89" s="63">
        <v>180</v>
      </c>
      <c r="M89" s="63">
        <v>268</v>
      </c>
      <c r="N89" s="63">
        <v>4.2</v>
      </c>
      <c r="O89" s="63">
        <v>8.1</v>
      </c>
      <c r="P89" s="63">
        <v>44.5</v>
      </c>
    </row>
    <row r="90" spans="1:16" ht="33" customHeight="1">
      <c r="A90" s="97"/>
      <c r="B90" s="58" t="s">
        <v>56</v>
      </c>
      <c r="C90" s="63">
        <v>90</v>
      </c>
      <c r="D90" s="59">
        <v>228.6</v>
      </c>
      <c r="E90" s="63">
        <v>10</v>
      </c>
      <c r="F90" s="63">
        <v>16.2</v>
      </c>
      <c r="G90" s="63">
        <v>18</v>
      </c>
      <c r="H90" s="54"/>
      <c r="I90" s="52"/>
      <c r="J90" s="97"/>
      <c r="K90" s="58" t="s">
        <v>56</v>
      </c>
      <c r="L90" s="63">
        <v>100</v>
      </c>
      <c r="M90" s="59">
        <v>254</v>
      </c>
      <c r="N90" s="63">
        <v>11</v>
      </c>
      <c r="O90" s="63">
        <v>18</v>
      </c>
      <c r="P90" s="63">
        <v>20</v>
      </c>
    </row>
    <row r="91" spans="1:16">
      <c r="A91" s="97"/>
      <c r="B91" s="58" t="s">
        <v>57</v>
      </c>
      <c r="C91" s="59">
        <v>50</v>
      </c>
      <c r="D91" s="59">
        <v>138.6</v>
      </c>
      <c r="E91" s="59">
        <v>4.8</v>
      </c>
      <c r="F91" s="59">
        <v>0.6</v>
      </c>
      <c r="G91" s="59">
        <v>29.8</v>
      </c>
      <c r="H91" s="54"/>
      <c r="I91" s="52"/>
      <c r="J91" s="97"/>
      <c r="K91" s="58" t="s">
        <v>57</v>
      </c>
      <c r="L91" s="59">
        <v>80</v>
      </c>
      <c r="M91" s="59">
        <v>184.8</v>
      </c>
      <c r="N91" s="59">
        <v>6.4</v>
      </c>
      <c r="O91" s="59">
        <v>0.8</v>
      </c>
      <c r="P91" s="59">
        <v>39.799999999999997</v>
      </c>
    </row>
    <row r="92" spans="1:16">
      <c r="A92" s="97"/>
      <c r="B92" s="58" t="s">
        <v>51</v>
      </c>
      <c r="C92" s="63">
        <v>200</v>
      </c>
      <c r="D92" s="65">
        <v>56</v>
      </c>
      <c r="E92" s="69">
        <v>0.4</v>
      </c>
      <c r="F92" s="69">
        <v>0.2</v>
      </c>
      <c r="G92" s="69">
        <v>14.2</v>
      </c>
      <c r="H92" s="54"/>
      <c r="I92" s="52"/>
      <c r="J92" s="97"/>
      <c r="K92" s="58" t="s">
        <v>51</v>
      </c>
      <c r="L92" s="63">
        <v>200</v>
      </c>
      <c r="M92" s="65">
        <v>56</v>
      </c>
      <c r="N92" s="69">
        <v>0.4</v>
      </c>
      <c r="O92" s="69">
        <v>0.2</v>
      </c>
      <c r="P92" s="69">
        <v>14.2</v>
      </c>
    </row>
    <row r="93" spans="1:16" ht="25.5">
      <c r="A93" s="97"/>
      <c r="B93" s="55" t="s">
        <v>16</v>
      </c>
      <c r="C93" s="59">
        <v>120</v>
      </c>
      <c r="D93" s="59">
        <v>56.4</v>
      </c>
      <c r="E93" s="59">
        <v>0.5</v>
      </c>
      <c r="F93" s="59">
        <v>0.5</v>
      </c>
      <c r="G93" s="59">
        <v>11.8</v>
      </c>
      <c r="H93" s="54"/>
      <c r="I93" s="52"/>
      <c r="J93" s="97"/>
      <c r="K93" s="55" t="s">
        <v>16</v>
      </c>
      <c r="L93" s="59">
        <v>120</v>
      </c>
      <c r="M93" s="59">
        <v>56.4</v>
      </c>
      <c r="N93" s="59">
        <v>0.5</v>
      </c>
      <c r="O93" s="59">
        <v>0.5</v>
      </c>
      <c r="P93" s="59">
        <v>11.8</v>
      </c>
    </row>
    <row r="94" spans="1:16">
      <c r="A94" s="97"/>
      <c r="B94" s="64" t="s">
        <v>17</v>
      </c>
      <c r="C94" s="64">
        <f t="shared" ref="C94:G94" si="29">SUM(C89:C93)</f>
        <v>610</v>
      </c>
      <c r="D94" s="64">
        <f t="shared" si="29"/>
        <v>703</v>
      </c>
      <c r="E94" s="64">
        <f t="shared" si="29"/>
        <v>19.2</v>
      </c>
      <c r="F94" s="64">
        <f t="shared" si="29"/>
        <v>24.2</v>
      </c>
      <c r="G94" s="64">
        <f t="shared" si="29"/>
        <v>110.9</v>
      </c>
      <c r="H94" s="54"/>
      <c r="I94" s="52"/>
      <c r="J94" s="97"/>
      <c r="K94" s="61" t="s">
        <v>17</v>
      </c>
      <c r="L94" s="61">
        <f t="shared" ref="L94:P94" si="30">SUM(L89:L93)</f>
        <v>680</v>
      </c>
      <c r="M94" s="61">
        <f t="shared" si="30"/>
        <v>819.19999999999993</v>
      </c>
      <c r="N94" s="61">
        <f t="shared" si="30"/>
        <v>22.5</v>
      </c>
      <c r="O94" s="61">
        <f t="shared" si="30"/>
        <v>27.6</v>
      </c>
      <c r="P94" s="61">
        <f t="shared" si="30"/>
        <v>130.30000000000001</v>
      </c>
    </row>
    <row r="95" spans="1:16" ht="15" customHeight="1">
      <c r="A95" s="99" t="s">
        <v>18</v>
      </c>
      <c r="B95" s="99"/>
      <c r="C95" s="99"/>
      <c r="D95" s="99"/>
      <c r="E95" s="99"/>
      <c r="F95" s="99"/>
      <c r="G95" s="99">
        <f>SUM(G89:G92)</f>
        <v>99.100000000000009</v>
      </c>
      <c r="H95" s="54"/>
      <c r="I95" s="52"/>
      <c r="J95" s="99" t="s">
        <v>18</v>
      </c>
      <c r="K95" s="99"/>
      <c r="L95" s="99"/>
      <c r="M95" s="99"/>
      <c r="N95" s="99"/>
      <c r="O95" s="99"/>
      <c r="P95" s="99">
        <f>SUM(P89:P92)</f>
        <v>118.5</v>
      </c>
    </row>
    <row r="96" spans="1:16" ht="23.45" customHeight="1">
      <c r="A96" s="97" t="s">
        <v>19</v>
      </c>
      <c r="B96" s="58" t="s">
        <v>58</v>
      </c>
      <c r="C96" s="63">
        <v>60</v>
      </c>
      <c r="D96" s="59">
        <v>9</v>
      </c>
      <c r="E96" s="63">
        <v>0.5</v>
      </c>
      <c r="F96" s="63">
        <v>0.1</v>
      </c>
      <c r="G96" s="63">
        <v>1.7</v>
      </c>
      <c r="H96" s="54" t="s">
        <v>21</v>
      </c>
      <c r="I96" s="52"/>
      <c r="J96" s="97" t="s">
        <v>19</v>
      </c>
      <c r="K96" s="58" t="s">
        <v>58</v>
      </c>
      <c r="L96" s="63">
        <v>100</v>
      </c>
      <c r="M96" s="59">
        <v>15</v>
      </c>
      <c r="N96" s="63">
        <v>0.8</v>
      </c>
      <c r="O96" s="63">
        <v>0.1</v>
      </c>
      <c r="P96" s="63">
        <v>2.8</v>
      </c>
    </row>
    <row r="97" spans="1:16">
      <c r="A97" s="97"/>
      <c r="B97" s="58" t="s">
        <v>147</v>
      </c>
      <c r="C97" s="63">
        <v>200</v>
      </c>
      <c r="D97" s="59">
        <v>115.4</v>
      </c>
      <c r="E97" s="63">
        <v>7.6</v>
      </c>
      <c r="F97" s="63">
        <v>5.8</v>
      </c>
      <c r="G97" s="63">
        <v>8.6</v>
      </c>
      <c r="H97" s="54"/>
      <c r="I97" s="52"/>
      <c r="J97" s="97"/>
      <c r="K97" s="58" t="s">
        <v>150</v>
      </c>
      <c r="L97" s="63">
        <v>250</v>
      </c>
      <c r="M97" s="59">
        <v>144.30000000000001</v>
      </c>
      <c r="N97" s="63">
        <v>9.5</v>
      </c>
      <c r="O97" s="63">
        <v>7.3</v>
      </c>
      <c r="P97" s="63">
        <v>10.8</v>
      </c>
    </row>
    <row r="98" spans="1:16">
      <c r="A98" s="97"/>
      <c r="B98" s="58" t="s">
        <v>148</v>
      </c>
      <c r="C98" s="63">
        <v>90</v>
      </c>
      <c r="D98" s="59">
        <v>319.89999999999998</v>
      </c>
      <c r="E98" s="63">
        <v>15</v>
      </c>
      <c r="F98" s="63">
        <v>24.7</v>
      </c>
      <c r="G98" s="63">
        <v>5.0999999999999996</v>
      </c>
      <c r="H98" s="54"/>
      <c r="I98" s="52"/>
      <c r="J98" s="97"/>
      <c r="K98" s="58" t="s">
        <v>148</v>
      </c>
      <c r="L98" s="63">
        <v>100</v>
      </c>
      <c r="M98" s="59">
        <v>355.4</v>
      </c>
      <c r="N98" s="63">
        <v>16</v>
      </c>
      <c r="O98" s="63">
        <v>27.4</v>
      </c>
      <c r="P98" s="63">
        <v>5.7</v>
      </c>
    </row>
    <row r="99" spans="1:16">
      <c r="A99" s="97"/>
      <c r="B99" s="58" t="s">
        <v>59</v>
      </c>
      <c r="C99" s="63">
        <v>150</v>
      </c>
      <c r="D99" s="59">
        <v>135</v>
      </c>
      <c r="E99" s="63">
        <v>7</v>
      </c>
      <c r="F99" s="63">
        <v>0.9</v>
      </c>
      <c r="G99" s="63">
        <v>24</v>
      </c>
      <c r="H99" s="54"/>
      <c r="I99" s="52"/>
      <c r="J99" s="97"/>
      <c r="K99" s="58" t="s">
        <v>59</v>
      </c>
      <c r="L99" s="63">
        <v>180</v>
      </c>
      <c r="M99" s="59">
        <v>162</v>
      </c>
      <c r="N99" s="63">
        <v>8</v>
      </c>
      <c r="O99" s="63">
        <v>1.1000000000000001</v>
      </c>
      <c r="P99" s="63">
        <v>28.8</v>
      </c>
    </row>
    <row r="100" spans="1:16" ht="25.5">
      <c r="A100" s="97"/>
      <c r="B100" s="58" t="s">
        <v>149</v>
      </c>
      <c r="C100" s="63">
        <v>200</v>
      </c>
      <c r="D100" s="59">
        <v>58.6</v>
      </c>
      <c r="E100" s="63">
        <v>0.3</v>
      </c>
      <c r="F100" s="63">
        <v>0.4</v>
      </c>
      <c r="G100" s="63">
        <v>7.8</v>
      </c>
      <c r="H100" s="54"/>
      <c r="I100" s="52"/>
      <c r="J100" s="97"/>
      <c r="K100" s="58" t="s">
        <v>149</v>
      </c>
      <c r="L100" s="63">
        <v>200</v>
      </c>
      <c r="M100" s="59">
        <v>58.6</v>
      </c>
      <c r="N100" s="63">
        <v>0.3</v>
      </c>
      <c r="O100" s="63">
        <v>0.4</v>
      </c>
      <c r="P100" s="63">
        <v>7.8</v>
      </c>
    </row>
    <row r="101" spans="1:16" ht="22.35" customHeight="1">
      <c r="A101" s="97"/>
      <c r="B101" s="58" t="s">
        <v>61</v>
      </c>
      <c r="C101" s="59">
        <v>65</v>
      </c>
      <c r="D101" s="59">
        <v>138.6</v>
      </c>
      <c r="E101" s="59">
        <v>4.8</v>
      </c>
      <c r="F101" s="59">
        <v>0.6</v>
      </c>
      <c r="G101" s="59">
        <v>29.8</v>
      </c>
      <c r="H101" s="54"/>
      <c r="I101" s="52"/>
      <c r="J101" s="97"/>
      <c r="K101" s="58" t="s">
        <v>61</v>
      </c>
      <c r="L101" s="59">
        <v>80</v>
      </c>
      <c r="M101" s="59">
        <v>184.8</v>
      </c>
      <c r="N101" s="59">
        <v>6.4</v>
      </c>
      <c r="O101" s="59">
        <v>0.8</v>
      </c>
      <c r="P101" s="59">
        <v>39.799999999999997</v>
      </c>
    </row>
    <row r="102" spans="1:16" ht="15">
      <c r="A102" s="97"/>
      <c r="B102" s="64" t="s">
        <v>17</v>
      </c>
      <c r="C102" s="64">
        <f t="shared" ref="C102:G102" si="31">SUM(C96:C101)</f>
        <v>765</v>
      </c>
      <c r="D102" s="64">
        <f t="shared" si="31"/>
        <v>776.5</v>
      </c>
      <c r="E102" s="64">
        <f t="shared" si="31"/>
        <v>35.200000000000003</v>
      </c>
      <c r="F102" s="64">
        <f t="shared" si="31"/>
        <v>32.499999999999993</v>
      </c>
      <c r="G102" s="64">
        <f t="shared" si="31"/>
        <v>77</v>
      </c>
      <c r="H102" s="52"/>
      <c r="I102" s="52"/>
      <c r="J102" s="97"/>
      <c r="K102" s="61" t="s">
        <v>17</v>
      </c>
      <c r="L102" s="61">
        <f t="shared" ref="L102:P102" si="32">SUM(L96:L101)</f>
        <v>910</v>
      </c>
      <c r="M102" s="61">
        <f t="shared" si="32"/>
        <v>920.10000000000014</v>
      </c>
      <c r="N102" s="61">
        <f t="shared" si="32"/>
        <v>40.999999999999993</v>
      </c>
      <c r="O102" s="61">
        <f t="shared" si="32"/>
        <v>37.099999999999994</v>
      </c>
      <c r="P102" s="61">
        <f t="shared" si="32"/>
        <v>95.699999999999989</v>
      </c>
    </row>
    <row r="103" spans="1:16" ht="15" customHeight="1">
      <c r="A103" s="99" t="s">
        <v>25</v>
      </c>
      <c r="B103" s="99"/>
      <c r="C103" s="99"/>
      <c r="D103" s="99"/>
      <c r="E103" s="99"/>
      <c r="F103" s="99"/>
      <c r="G103" s="99"/>
      <c r="H103" s="52"/>
      <c r="I103" s="52"/>
      <c r="J103" s="99" t="s">
        <v>25</v>
      </c>
      <c r="K103" s="99"/>
      <c r="L103" s="99"/>
      <c r="M103" s="99"/>
      <c r="N103" s="99"/>
      <c r="O103" s="99"/>
      <c r="P103" s="99"/>
    </row>
    <row r="104" spans="1:16" ht="15" customHeight="1">
      <c r="A104" s="97" t="s">
        <v>25</v>
      </c>
      <c r="B104" s="65" t="s">
        <v>26</v>
      </c>
      <c r="C104" s="65">
        <v>200</v>
      </c>
      <c r="D104" s="65">
        <v>101</v>
      </c>
      <c r="E104" s="65">
        <v>5.8</v>
      </c>
      <c r="F104" s="65">
        <v>5</v>
      </c>
      <c r="G104" s="65">
        <v>8</v>
      </c>
      <c r="H104" s="54" t="s">
        <v>27</v>
      </c>
      <c r="I104" s="52"/>
      <c r="J104" s="97" t="s">
        <v>25</v>
      </c>
      <c r="K104" s="65" t="s">
        <v>26</v>
      </c>
      <c r="L104" s="65">
        <v>250</v>
      </c>
      <c r="M104" s="65">
        <v>101</v>
      </c>
      <c r="N104" s="65">
        <v>5.8</v>
      </c>
      <c r="O104" s="65">
        <v>5</v>
      </c>
      <c r="P104" s="65">
        <v>8</v>
      </c>
    </row>
    <row r="105" spans="1:16">
      <c r="A105" s="97"/>
      <c r="B105" s="65" t="s">
        <v>141</v>
      </c>
      <c r="C105" s="65">
        <v>50</v>
      </c>
      <c r="D105" s="65">
        <v>189</v>
      </c>
      <c r="E105" s="65">
        <v>4.2</v>
      </c>
      <c r="F105" s="65">
        <v>6.7</v>
      </c>
      <c r="G105" s="65">
        <v>27.8</v>
      </c>
      <c r="H105" s="54"/>
      <c r="I105" s="52"/>
      <c r="J105" s="97"/>
      <c r="K105" s="65" t="s">
        <v>29</v>
      </c>
      <c r="L105" s="64">
        <v>120</v>
      </c>
      <c r="M105" s="64">
        <f>D105*2</f>
        <v>378</v>
      </c>
      <c r="N105" s="64">
        <f>E105*2</f>
        <v>8.4</v>
      </c>
      <c r="O105" s="64">
        <f>F106*2</f>
        <v>23.4</v>
      </c>
      <c r="P105" s="64">
        <f>G106*2</f>
        <v>71.599999999999994</v>
      </c>
    </row>
    <row r="106" spans="1:16">
      <c r="A106" s="97"/>
      <c r="B106" s="64" t="s">
        <v>17</v>
      </c>
      <c r="C106" s="64">
        <f t="shared" ref="C106:G106" si="33">SUM(C104:C105)</f>
        <v>250</v>
      </c>
      <c r="D106" s="64">
        <f t="shared" si="33"/>
        <v>290</v>
      </c>
      <c r="E106" s="64">
        <f t="shared" si="33"/>
        <v>10</v>
      </c>
      <c r="F106" s="64">
        <f t="shared" si="33"/>
        <v>11.7</v>
      </c>
      <c r="G106" s="64">
        <f t="shared" si="33"/>
        <v>35.799999999999997</v>
      </c>
      <c r="H106" s="54"/>
      <c r="I106" s="52"/>
      <c r="J106" s="97"/>
      <c r="K106" s="61" t="s">
        <v>17</v>
      </c>
      <c r="L106" s="61">
        <f t="shared" ref="L106:P106" si="34">SUM(L104:L105)</f>
        <v>370</v>
      </c>
      <c r="M106" s="61">
        <f t="shared" si="34"/>
        <v>479</v>
      </c>
      <c r="N106" s="61">
        <f t="shared" si="34"/>
        <v>14.2</v>
      </c>
      <c r="O106" s="61">
        <f t="shared" si="34"/>
        <v>28.4</v>
      </c>
      <c r="P106" s="61">
        <f t="shared" si="34"/>
        <v>79.599999999999994</v>
      </c>
    </row>
    <row r="107" spans="1:16">
      <c r="A107" s="97"/>
      <c r="B107" s="73" t="s">
        <v>30</v>
      </c>
      <c r="C107" s="64">
        <f t="shared" ref="C107:G107" si="35">C94+C102+C106</f>
        <v>1625</v>
      </c>
      <c r="D107" s="64">
        <f t="shared" si="35"/>
        <v>1769.5</v>
      </c>
      <c r="E107" s="64">
        <f t="shared" si="35"/>
        <v>64.400000000000006</v>
      </c>
      <c r="F107" s="64">
        <f t="shared" si="35"/>
        <v>68.399999999999991</v>
      </c>
      <c r="G107" s="64">
        <f t="shared" si="35"/>
        <v>223.7</v>
      </c>
      <c r="H107" s="54"/>
      <c r="I107" s="52"/>
      <c r="J107" s="97"/>
      <c r="K107" s="66" t="s">
        <v>30</v>
      </c>
      <c r="L107" s="61">
        <f t="shared" ref="L107:P107" si="36">L94+L102+L106</f>
        <v>1960</v>
      </c>
      <c r="M107" s="61">
        <f t="shared" si="36"/>
        <v>2218.3000000000002</v>
      </c>
      <c r="N107" s="61">
        <f>N94+N102+N106</f>
        <v>77.699999999999989</v>
      </c>
      <c r="O107" s="61">
        <f t="shared" si="36"/>
        <v>93.1</v>
      </c>
      <c r="P107" s="61">
        <f t="shared" si="36"/>
        <v>305.60000000000002</v>
      </c>
    </row>
    <row r="108" spans="1:16" ht="15" customHeight="1">
      <c r="A108" s="98" t="s">
        <v>62</v>
      </c>
      <c r="B108" s="98"/>
      <c r="C108" s="98"/>
      <c r="D108" s="74">
        <f>(D23+D44+D65+D85+D107)/5</f>
        <v>1570.18</v>
      </c>
      <c r="E108" s="74">
        <f>(E23+E44+E65+E85+E107)/5</f>
        <v>56.673999999999999</v>
      </c>
      <c r="F108" s="74">
        <f>(F23+F44+F65+F85+F107)/5</f>
        <v>55.474000000000004</v>
      </c>
      <c r="G108" s="74">
        <f>(G23+G44+G65+G85+G107)/5</f>
        <v>205.1</v>
      </c>
      <c r="H108" s="54"/>
      <c r="I108" s="52"/>
      <c r="J108" s="98" t="s">
        <v>62</v>
      </c>
      <c r="K108" s="98"/>
      <c r="L108" s="98"/>
      <c r="M108" s="75">
        <f>(M23+M44+M65+M85+M107)/5</f>
        <v>1907.2</v>
      </c>
      <c r="N108" s="76">
        <f>(N23+N44+N65+N85+N107)/5</f>
        <v>68.720666666666673</v>
      </c>
      <c r="O108" s="75">
        <f>(O23+O44+O65+O85+O107)/5</f>
        <v>69.753999999999991</v>
      </c>
      <c r="P108" s="75">
        <f>(P23+P44+P65+P85+P107)/5</f>
        <v>256.2</v>
      </c>
    </row>
    <row r="109" spans="1:16" ht="25.5">
      <c r="A109" s="77"/>
      <c r="B109" s="77"/>
      <c r="C109" s="77"/>
      <c r="D109" s="70" t="s">
        <v>80</v>
      </c>
      <c r="E109" s="70" t="s">
        <v>77</v>
      </c>
      <c r="F109" s="70" t="s">
        <v>78</v>
      </c>
      <c r="G109" s="70" t="s">
        <v>79</v>
      </c>
      <c r="H109" s="54"/>
      <c r="I109" s="52"/>
      <c r="J109" s="77"/>
      <c r="K109" s="77"/>
      <c r="L109" s="77"/>
      <c r="M109" s="70" t="s">
        <v>80</v>
      </c>
      <c r="N109" s="70" t="s">
        <v>77</v>
      </c>
      <c r="O109" s="70" t="s">
        <v>78</v>
      </c>
      <c r="P109" s="70" t="s">
        <v>79</v>
      </c>
    </row>
    <row r="110" spans="1:16">
      <c r="A110" s="77"/>
      <c r="B110" s="77"/>
      <c r="C110" s="77"/>
      <c r="D110" s="70">
        <v>2350</v>
      </c>
      <c r="E110" s="70">
        <v>77</v>
      </c>
      <c r="F110" s="70">
        <v>79</v>
      </c>
      <c r="G110" s="70">
        <v>335</v>
      </c>
      <c r="H110" s="54"/>
      <c r="I110" s="52"/>
      <c r="J110" s="77"/>
      <c r="K110" s="77"/>
      <c r="L110" s="77"/>
      <c r="M110" s="70">
        <v>2720</v>
      </c>
      <c r="N110" s="70">
        <v>90</v>
      </c>
      <c r="O110" s="70">
        <v>92</v>
      </c>
      <c r="P110" s="70">
        <v>383</v>
      </c>
    </row>
    <row r="111" spans="1:16">
      <c r="A111" s="77"/>
      <c r="B111" s="77"/>
      <c r="C111" s="77"/>
      <c r="D111" s="78">
        <f>D108*100/2350</f>
        <v>66.816170212765954</v>
      </c>
      <c r="E111" s="79">
        <f>E108*100/77</f>
        <v>73.602597402597397</v>
      </c>
      <c r="F111" s="78">
        <f>F108*100/79</f>
        <v>70.220253164556965</v>
      </c>
      <c r="G111" s="78">
        <f>G108*100/G110</f>
        <v>61.223880597014926</v>
      </c>
      <c r="H111" s="54"/>
      <c r="I111" s="52"/>
      <c r="J111" s="77"/>
      <c r="K111" s="77"/>
      <c r="L111" s="77"/>
      <c r="M111" s="78">
        <f>M108*100/M110</f>
        <v>70.117647058823536</v>
      </c>
      <c r="N111" s="78">
        <f>N108*100/N110</f>
        <v>76.356296296296307</v>
      </c>
      <c r="O111" s="78">
        <f>O108*100/O110</f>
        <v>75.819565217391286</v>
      </c>
      <c r="P111" s="78">
        <f>P108*100/P110</f>
        <v>66.892950391644902</v>
      </c>
    </row>
  </sheetData>
  <mergeCells count="76">
    <mergeCell ref="B1:C1"/>
    <mergeCell ref="K1:L1"/>
    <mergeCell ref="A2:G2"/>
    <mergeCell ref="J2:P2"/>
    <mergeCell ref="A3:B3"/>
    <mergeCell ref="J3:K3"/>
    <mergeCell ref="A5:G5"/>
    <mergeCell ref="J5:P5"/>
    <mergeCell ref="A6:A10"/>
    <mergeCell ref="J6:J10"/>
    <mergeCell ref="A12:G12"/>
    <mergeCell ref="J12:P12"/>
    <mergeCell ref="A13:A17"/>
    <mergeCell ref="J13:J17"/>
    <mergeCell ref="A19:G19"/>
    <mergeCell ref="J19:P19"/>
    <mergeCell ref="A20:A23"/>
    <mergeCell ref="J20:J23"/>
    <mergeCell ref="A24:B24"/>
    <mergeCell ref="J24:K24"/>
    <mergeCell ref="A26:G26"/>
    <mergeCell ref="J26:P26"/>
    <mergeCell ref="A27:A30"/>
    <mergeCell ref="J27:J30"/>
    <mergeCell ref="A32:G32"/>
    <mergeCell ref="J32:P32"/>
    <mergeCell ref="A33:A37"/>
    <mergeCell ref="J33:J37"/>
    <mergeCell ref="A40:G40"/>
    <mergeCell ref="J40:P40"/>
    <mergeCell ref="A41:A44"/>
    <mergeCell ref="J41:J44"/>
    <mergeCell ref="A45:B45"/>
    <mergeCell ref="J45:K45"/>
    <mergeCell ref="A47:G47"/>
    <mergeCell ref="J47:P47"/>
    <mergeCell ref="A48:A51"/>
    <mergeCell ref="J48:J51"/>
    <mergeCell ref="A53:G53"/>
    <mergeCell ref="J53:P53"/>
    <mergeCell ref="A54:A59"/>
    <mergeCell ref="J54:J59"/>
    <mergeCell ref="A61:G61"/>
    <mergeCell ref="J61:P61"/>
    <mergeCell ref="A62:A65"/>
    <mergeCell ref="J62:J65"/>
    <mergeCell ref="A66:B66"/>
    <mergeCell ref="J66:K66"/>
    <mergeCell ref="A68:G68"/>
    <mergeCell ref="J68:P68"/>
    <mergeCell ref="A69:A72"/>
    <mergeCell ref="J69:J72"/>
    <mergeCell ref="A74:G74"/>
    <mergeCell ref="J74:P74"/>
    <mergeCell ref="A75:A79"/>
    <mergeCell ref="J75:J79"/>
    <mergeCell ref="A81:G81"/>
    <mergeCell ref="J81:P81"/>
    <mergeCell ref="A82:A85"/>
    <mergeCell ref="J82:J85"/>
    <mergeCell ref="A86:B86"/>
    <mergeCell ref="J86:K86"/>
    <mergeCell ref="A88:G88"/>
    <mergeCell ref="J88:P88"/>
    <mergeCell ref="A89:A94"/>
    <mergeCell ref="J89:J94"/>
    <mergeCell ref="A104:A107"/>
    <mergeCell ref="J104:J107"/>
    <mergeCell ref="A108:C108"/>
    <mergeCell ref="J108:L108"/>
    <mergeCell ref="A95:G95"/>
    <mergeCell ref="J95:P95"/>
    <mergeCell ref="A96:A102"/>
    <mergeCell ref="J96:J102"/>
    <mergeCell ref="A103:G103"/>
    <mergeCell ref="J103:P103"/>
  </mergeCells>
  <pageMargins left="0.25" right="0.25" top="0.75" bottom="0.75" header="0.3" footer="0.3"/>
  <pageSetup paperSize="9" firstPageNumber="0" fitToHeight="0" orientation="portrait" horizontalDpi="300" verticalDpi="300" r:id="rId1"/>
  <headerFooter>
    <oddHeader>&amp;C&amp;"Times New Roman,Обычный"&amp;A</oddHeader>
    <oddFooter>&amp;C&amp;"Times New Roman,Обычный"Страница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7"/>
  <sheetViews>
    <sheetView view="pageBreakPreview" topLeftCell="A76" zoomScaleNormal="100" zoomScaleSheetLayoutView="100" zoomScalePageLayoutView="120" workbookViewId="0">
      <selection activeCell="J35" sqref="J35"/>
    </sheetView>
  </sheetViews>
  <sheetFormatPr defaultColWidth="8.77734375" defaultRowHeight="15.75"/>
  <cols>
    <col min="1" max="1" width="8" style="1" customWidth="1"/>
    <col min="2" max="2" width="16.88671875" style="1" customWidth="1"/>
    <col min="3" max="3" width="8.77734375" style="1"/>
    <col min="4" max="4" width="12.21875" style="1" customWidth="1"/>
    <col min="5" max="7" width="8.77734375" style="1"/>
    <col min="8" max="8" width="0.33203125" style="2" customWidth="1"/>
    <col min="9" max="9" width="8" style="1" customWidth="1"/>
    <col min="10" max="10" width="16.88671875" style="1" customWidth="1"/>
    <col min="11" max="11" width="8.77734375" style="1"/>
    <col min="12" max="12" width="12.21875" style="1" customWidth="1"/>
    <col min="13" max="15" width="8.77734375" style="1"/>
    <col min="16" max="16" width="8.77734375" style="2"/>
  </cols>
  <sheetData>
    <row r="1" spans="1:16" ht="23.45" customHeight="1">
      <c r="A1" s="53"/>
      <c r="B1" s="102" t="s">
        <v>140</v>
      </c>
      <c r="C1" s="102"/>
      <c r="D1" s="53"/>
      <c r="E1" s="53"/>
      <c r="F1" s="53"/>
      <c r="G1" s="53"/>
      <c r="H1" s="54"/>
      <c r="I1" s="53"/>
      <c r="J1" s="102" t="s">
        <v>139</v>
      </c>
      <c r="K1" s="102"/>
      <c r="L1" s="53"/>
      <c r="M1" s="53"/>
      <c r="N1" s="53"/>
      <c r="O1" s="53"/>
    </row>
    <row r="2" spans="1:16">
      <c r="A2" s="105" t="s">
        <v>63</v>
      </c>
      <c r="B2" s="105"/>
      <c r="C2" s="105"/>
      <c r="D2" s="105"/>
      <c r="E2" s="105"/>
      <c r="F2" s="105"/>
      <c r="G2" s="105"/>
      <c r="H2" s="54"/>
      <c r="I2" s="105" t="s">
        <v>63</v>
      </c>
      <c r="J2" s="105"/>
      <c r="K2" s="105"/>
      <c r="L2" s="105"/>
      <c r="M2" s="105"/>
      <c r="N2" s="105"/>
      <c r="O2" s="105"/>
    </row>
    <row r="3" spans="1:16">
      <c r="A3" s="100" t="s">
        <v>1</v>
      </c>
      <c r="B3" s="100"/>
      <c r="C3" s="55"/>
      <c r="D3" s="55"/>
      <c r="E3" s="55"/>
      <c r="F3" s="55"/>
      <c r="G3" s="55"/>
      <c r="H3" s="54"/>
      <c r="I3" s="100" t="s">
        <v>1</v>
      </c>
      <c r="J3" s="100"/>
      <c r="K3" s="55"/>
      <c r="L3" s="55"/>
      <c r="M3" s="55"/>
      <c r="N3" s="55"/>
      <c r="O3" s="55"/>
    </row>
    <row r="4" spans="1:16" ht="25.5">
      <c r="A4" s="56" t="s">
        <v>2</v>
      </c>
      <c r="B4" s="57" t="s">
        <v>3</v>
      </c>
      <c r="C4" s="57" t="s">
        <v>4</v>
      </c>
      <c r="D4" s="56" t="s">
        <v>5</v>
      </c>
      <c r="E4" s="57" t="s">
        <v>6</v>
      </c>
      <c r="F4" s="57" t="s">
        <v>7</v>
      </c>
      <c r="G4" s="57" t="s">
        <v>8</v>
      </c>
      <c r="H4" s="54"/>
      <c r="I4" s="56" t="s">
        <v>2</v>
      </c>
      <c r="J4" s="57" t="s">
        <v>3</v>
      </c>
      <c r="K4" s="57" t="s">
        <v>4</v>
      </c>
      <c r="L4" s="56" t="s">
        <v>5</v>
      </c>
      <c r="M4" s="57" t="s">
        <v>6</v>
      </c>
      <c r="N4" s="57" t="s">
        <v>7</v>
      </c>
      <c r="O4" s="57" t="s">
        <v>8</v>
      </c>
    </row>
    <row r="5" spans="1:16" ht="15" customHeight="1">
      <c r="A5" s="99" t="s">
        <v>9</v>
      </c>
      <c r="B5" s="99"/>
      <c r="C5" s="99"/>
      <c r="D5" s="99"/>
      <c r="E5" s="99"/>
      <c r="F5" s="99"/>
      <c r="G5" s="99"/>
      <c r="H5" s="54"/>
      <c r="I5" s="99" t="s">
        <v>9</v>
      </c>
      <c r="J5" s="99"/>
      <c r="K5" s="99"/>
      <c r="L5" s="99"/>
      <c r="M5" s="99"/>
      <c r="N5" s="99"/>
      <c r="O5" s="99"/>
    </row>
    <row r="6" spans="1:16" ht="26.45" customHeight="1">
      <c r="A6" s="97" t="s">
        <v>10</v>
      </c>
      <c r="B6" s="58" t="s">
        <v>152</v>
      </c>
      <c r="C6" s="59">
        <v>150</v>
      </c>
      <c r="D6" s="59">
        <v>208.4</v>
      </c>
      <c r="E6" s="59">
        <v>5.7</v>
      </c>
      <c r="F6" s="59">
        <v>9.8000000000000007</v>
      </c>
      <c r="G6" s="59">
        <v>26.3</v>
      </c>
      <c r="H6" s="54" t="s">
        <v>12</v>
      </c>
      <c r="I6" s="97" t="s">
        <v>10</v>
      </c>
      <c r="J6" s="58" t="s">
        <v>64</v>
      </c>
      <c r="K6" s="59">
        <v>180</v>
      </c>
      <c r="L6" s="59">
        <v>250</v>
      </c>
      <c r="M6" s="59">
        <v>6.8</v>
      </c>
      <c r="N6" s="59">
        <v>11.7</v>
      </c>
      <c r="O6" s="59">
        <v>31.5</v>
      </c>
      <c r="P6" s="2" t="s">
        <v>12</v>
      </c>
    </row>
    <row r="7" spans="1:16" ht="26.45" customHeight="1">
      <c r="A7" s="97"/>
      <c r="B7" s="58" t="s">
        <v>138</v>
      </c>
      <c r="C7" s="59">
        <v>45</v>
      </c>
      <c r="D7" s="63">
        <v>149</v>
      </c>
      <c r="E7" s="59">
        <v>6.9</v>
      </c>
      <c r="F7" s="59">
        <v>9</v>
      </c>
      <c r="G7" s="59">
        <v>10</v>
      </c>
      <c r="H7" s="54"/>
      <c r="I7" s="97"/>
      <c r="J7" s="58" t="s">
        <v>35</v>
      </c>
      <c r="K7" s="59">
        <v>65</v>
      </c>
      <c r="L7" s="63">
        <v>215</v>
      </c>
      <c r="M7" s="59">
        <v>9.9</v>
      </c>
      <c r="N7" s="59">
        <v>13</v>
      </c>
      <c r="O7" s="59">
        <v>14.4</v>
      </c>
    </row>
    <row r="8" spans="1:16" ht="26.45" customHeight="1">
      <c r="A8" s="97"/>
      <c r="B8" s="55" t="s">
        <v>16</v>
      </c>
      <c r="C8" s="59">
        <v>120</v>
      </c>
      <c r="D8" s="59">
        <v>56.4</v>
      </c>
      <c r="E8" s="59">
        <v>0.5</v>
      </c>
      <c r="F8" s="59">
        <v>0.5</v>
      </c>
      <c r="G8" s="59">
        <v>11.8</v>
      </c>
      <c r="H8" s="54"/>
      <c r="I8" s="97"/>
      <c r="J8" s="55" t="s">
        <v>16</v>
      </c>
      <c r="K8" s="59">
        <v>120</v>
      </c>
      <c r="L8" s="59">
        <v>56.4</v>
      </c>
      <c r="M8" s="59">
        <v>0.5</v>
      </c>
      <c r="N8" s="59">
        <v>0.5</v>
      </c>
      <c r="O8" s="59">
        <v>11.8</v>
      </c>
    </row>
    <row r="9" spans="1:16" ht="15.6" customHeight="1">
      <c r="A9" s="97"/>
      <c r="B9" s="55" t="s">
        <v>15</v>
      </c>
      <c r="C9" s="59">
        <v>40</v>
      </c>
      <c r="D9" s="59">
        <v>62.8</v>
      </c>
      <c r="E9" s="59">
        <v>5.0999999999999996</v>
      </c>
      <c r="F9" s="59">
        <v>4.5999999999999996</v>
      </c>
      <c r="G9" s="59">
        <v>0.3</v>
      </c>
      <c r="H9" s="54"/>
      <c r="I9" s="97"/>
      <c r="J9" s="55" t="s">
        <v>15</v>
      </c>
      <c r="K9" s="59">
        <v>40</v>
      </c>
      <c r="L9" s="59">
        <v>62.8</v>
      </c>
      <c r="M9" s="59">
        <v>5.0999999999999996</v>
      </c>
      <c r="N9" s="59">
        <v>4.5999999999999996</v>
      </c>
      <c r="O9" s="59">
        <v>0.3</v>
      </c>
    </row>
    <row r="10" spans="1:16" ht="26.45" customHeight="1">
      <c r="A10" s="97"/>
      <c r="B10" s="58" t="s">
        <v>44</v>
      </c>
      <c r="C10" s="69">
        <v>200</v>
      </c>
      <c r="D10" s="65">
        <v>53.4</v>
      </c>
      <c r="E10" s="69">
        <v>0.9</v>
      </c>
      <c r="F10" s="69">
        <v>0.4</v>
      </c>
      <c r="G10" s="69">
        <v>11.2</v>
      </c>
      <c r="H10" s="54"/>
      <c r="I10" s="97"/>
      <c r="J10" s="58" t="s">
        <v>44</v>
      </c>
      <c r="K10" s="69">
        <v>200</v>
      </c>
      <c r="L10" s="65">
        <v>53.4</v>
      </c>
      <c r="M10" s="69">
        <v>0.9</v>
      </c>
      <c r="N10" s="69">
        <v>0.4</v>
      </c>
      <c r="O10" s="69">
        <v>11.2</v>
      </c>
    </row>
    <row r="11" spans="1:16">
      <c r="A11" s="62"/>
      <c r="B11" s="64" t="s">
        <v>17</v>
      </c>
      <c r="C11" s="64">
        <f>SUM(C6:C10)</f>
        <v>555</v>
      </c>
      <c r="D11" s="64">
        <f>D6+D7+D8+D9+D10</f>
        <v>530</v>
      </c>
      <c r="E11" s="64">
        <f>E6+E7+E8+E9+E10</f>
        <v>19.100000000000001</v>
      </c>
      <c r="F11" s="64">
        <f>F6+F7+F8+F9+F10</f>
        <v>24.299999999999997</v>
      </c>
      <c r="G11" s="64">
        <f>G6+G7+G8+G9+G10</f>
        <v>59.599999999999994</v>
      </c>
      <c r="H11" s="54"/>
      <c r="I11" s="62"/>
      <c r="J11" s="64" t="s">
        <v>17</v>
      </c>
      <c r="K11" s="64">
        <f>SUM(K6:K10)</f>
        <v>605</v>
      </c>
      <c r="L11" s="64">
        <f>L6+L7+L8+L9+L10</f>
        <v>637.59999999999991</v>
      </c>
      <c r="M11" s="64">
        <f t="shared" ref="M11:O11" si="0">M6+M7+M8+M9+M10</f>
        <v>23.199999999999996</v>
      </c>
      <c r="N11" s="64">
        <f t="shared" si="0"/>
        <v>30.199999999999996</v>
      </c>
      <c r="O11" s="64">
        <f t="shared" si="0"/>
        <v>69.2</v>
      </c>
    </row>
    <row r="12" spans="1:16" ht="15" customHeight="1">
      <c r="A12" s="99" t="s">
        <v>18</v>
      </c>
      <c r="B12" s="99"/>
      <c r="C12" s="99"/>
      <c r="D12" s="99">
        <f>SUM(D6:D10)</f>
        <v>530</v>
      </c>
      <c r="E12" s="99"/>
      <c r="F12" s="99"/>
      <c r="G12" s="99"/>
      <c r="H12" s="54"/>
      <c r="I12" s="99" t="s">
        <v>18</v>
      </c>
      <c r="J12" s="99"/>
      <c r="K12" s="99"/>
      <c r="L12" s="99">
        <f>SUM(L6:L10)</f>
        <v>637.59999999999991</v>
      </c>
      <c r="M12" s="99"/>
      <c r="N12" s="99"/>
      <c r="O12" s="99"/>
    </row>
    <row r="13" spans="1:16" ht="15" customHeight="1">
      <c r="A13" s="97" t="s">
        <v>19</v>
      </c>
      <c r="B13" s="58" t="s">
        <v>65</v>
      </c>
      <c r="C13" s="59">
        <v>60</v>
      </c>
      <c r="D13" s="63">
        <v>51.4</v>
      </c>
      <c r="E13" s="59">
        <v>1.2</v>
      </c>
      <c r="F13" s="59">
        <v>2.9</v>
      </c>
      <c r="G13" s="59">
        <v>7</v>
      </c>
      <c r="H13" s="54" t="s">
        <v>21</v>
      </c>
      <c r="I13" s="97" t="s">
        <v>19</v>
      </c>
      <c r="J13" s="58" t="s">
        <v>65</v>
      </c>
      <c r="K13" s="59">
        <v>100</v>
      </c>
      <c r="L13" s="63">
        <v>85.7</v>
      </c>
      <c r="M13" s="59">
        <v>2</v>
      </c>
      <c r="N13" s="59">
        <v>4.8</v>
      </c>
      <c r="O13" s="59">
        <v>12</v>
      </c>
      <c r="P13" s="2" t="s">
        <v>21</v>
      </c>
    </row>
    <row r="14" spans="1:16" ht="26.45" customHeight="1">
      <c r="A14" s="97"/>
      <c r="B14" s="58" t="s">
        <v>66</v>
      </c>
      <c r="C14" s="59">
        <v>200</v>
      </c>
      <c r="D14" s="63">
        <v>113.8</v>
      </c>
      <c r="E14" s="59">
        <v>8.1999999999999993</v>
      </c>
      <c r="F14" s="59">
        <v>4.2</v>
      </c>
      <c r="G14" s="59">
        <v>10.6</v>
      </c>
      <c r="H14" s="54"/>
      <c r="I14" s="97"/>
      <c r="J14" s="58" t="s">
        <v>66</v>
      </c>
      <c r="K14" s="59">
        <v>250</v>
      </c>
      <c r="L14" s="63">
        <v>142.30000000000001</v>
      </c>
      <c r="M14" s="59">
        <v>10.3</v>
      </c>
      <c r="N14" s="59">
        <v>5.3</v>
      </c>
      <c r="O14" s="59">
        <v>13.3</v>
      </c>
    </row>
    <row r="15" spans="1:16">
      <c r="A15" s="97"/>
      <c r="B15" s="58" t="s">
        <v>67</v>
      </c>
      <c r="C15" s="59">
        <v>240</v>
      </c>
      <c r="D15" s="63">
        <v>361.7</v>
      </c>
      <c r="E15" s="59">
        <v>9.8000000000000007</v>
      </c>
      <c r="F15" s="59">
        <v>17.5</v>
      </c>
      <c r="G15" s="59">
        <v>50</v>
      </c>
      <c r="H15" s="54"/>
      <c r="I15" s="97"/>
      <c r="J15" s="58" t="s">
        <v>67</v>
      </c>
      <c r="K15" s="59">
        <v>280</v>
      </c>
      <c r="L15" s="63">
        <v>422</v>
      </c>
      <c r="M15" s="59">
        <v>9.8000000000000007</v>
      </c>
      <c r="N15" s="59">
        <v>20.399999999999999</v>
      </c>
      <c r="O15" s="59">
        <v>54</v>
      </c>
    </row>
    <row r="16" spans="1:16" ht="21.4" customHeight="1">
      <c r="A16" s="97"/>
      <c r="B16" s="72" t="s">
        <v>48</v>
      </c>
      <c r="C16" s="65">
        <v>200</v>
      </c>
      <c r="D16" s="59">
        <v>58.6</v>
      </c>
      <c r="E16" s="63">
        <v>0.3</v>
      </c>
      <c r="F16" s="63">
        <v>0.4</v>
      </c>
      <c r="G16" s="63">
        <v>7.8</v>
      </c>
      <c r="H16" s="54"/>
      <c r="I16" s="97"/>
      <c r="J16" s="72" t="s">
        <v>48</v>
      </c>
      <c r="K16" s="65">
        <v>200</v>
      </c>
      <c r="L16" s="59">
        <v>58.6</v>
      </c>
      <c r="M16" s="63">
        <v>0.3</v>
      </c>
      <c r="N16" s="63">
        <v>0.4</v>
      </c>
      <c r="O16" s="63">
        <v>7.8</v>
      </c>
    </row>
    <row r="17" spans="1:16" ht="22.35" customHeight="1">
      <c r="A17" s="97"/>
      <c r="B17" s="58" t="s">
        <v>14</v>
      </c>
      <c r="C17" s="59">
        <v>60</v>
      </c>
      <c r="D17" s="59">
        <v>138.6</v>
      </c>
      <c r="E17" s="59">
        <v>4.8</v>
      </c>
      <c r="F17" s="59">
        <v>0.6</v>
      </c>
      <c r="G17" s="59">
        <v>29.8</v>
      </c>
      <c r="H17" s="54"/>
      <c r="I17" s="97"/>
      <c r="J17" s="58" t="s">
        <v>14</v>
      </c>
      <c r="K17" s="59">
        <v>80</v>
      </c>
      <c r="L17" s="59">
        <v>184.8</v>
      </c>
      <c r="M17" s="59">
        <v>6.4</v>
      </c>
      <c r="N17" s="59">
        <v>0.8</v>
      </c>
      <c r="O17" s="59">
        <v>39.799999999999997</v>
      </c>
    </row>
    <row r="18" spans="1:16">
      <c r="A18" s="62"/>
      <c r="B18" s="64" t="s">
        <v>17</v>
      </c>
      <c r="C18" s="64">
        <f t="shared" ref="C18:G18" si="1">SUM(C13:C17)</f>
        <v>760</v>
      </c>
      <c r="D18" s="64">
        <f t="shared" si="1"/>
        <v>724.1</v>
      </c>
      <c r="E18" s="64">
        <f t="shared" si="1"/>
        <v>24.3</v>
      </c>
      <c r="F18" s="64">
        <f t="shared" si="1"/>
        <v>25.6</v>
      </c>
      <c r="G18" s="64">
        <f t="shared" si="1"/>
        <v>105.19999999999999</v>
      </c>
      <c r="H18" s="54"/>
      <c r="I18" s="62"/>
      <c r="J18" s="64" t="s">
        <v>17</v>
      </c>
      <c r="K18" s="64">
        <f t="shared" ref="K18:O18" si="2">SUM(K13:K17)</f>
        <v>910</v>
      </c>
      <c r="L18" s="64">
        <f t="shared" si="2"/>
        <v>893.40000000000009</v>
      </c>
      <c r="M18" s="64">
        <f t="shared" si="2"/>
        <v>28.800000000000004</v>
      </c>
      <c r="N18" s="64">
        <f t="shared" si="2"/>
        <v>31.7</v>
      </c>
      <c r="O18" s="64">
        <f t="shared" si="2"/>
        <v>126.89999999999999</v>
      </c>
    </row>
    <row r="19" spans="1:16">
      <c r="A19" s="99" t="s">
        <v>25</v>
      </c>
      <c r="B19" s="99"/>
      <c r="C19" s="99"/>
      <c r="D19" s="99"/>
      <c r="E19" s="99"/>
      <c r="F19" s="99"/>
      <c r="G19" s="99"/>
      <c r="H19" s="54"/>
      <c r="I19" s="99" t="s">
        <v>25</v>
      </c>
      <c r="J19" s="99"/>
      <c r="K19" s="99"/>
      <c r="L19" s="99"/>
      <c r="M19" s="99"/>
      <c r="N19" s="99"/>
      <c r="O19" s="99"/>
    </row>
    <row r="20" spans="1:16">
      <c r="A20" s="107" t="s">
        <v>25</v>
      </c>
      <c r="B20" s="65" t="s">
        <v>41</v>
      </c>
      <c r="C20" s="64">
        <v>200</v>
      </c>
      <c r="D20" s="65">
        <v>86</v>
      </c>
      <c r="E20" s="65">
        <v>1</v>
      </c>
      <c r="F20" s="65">
        <v>0.2</v>
      </c>
      <c r="G20" s="65">
        <v>20.2</v>
      </c>
      <c r="H20" s="54"/>
      <c r="I20" s="107" t="s">
        <v>25</v>
      </c>
      <c r="J20" s="65" t="s">
        <v>41</v>
      </c>
      <c r="K20" s="64">
        <v>200</v>
      </c>
      <c r="L20" s="65">
        <v>86</v>
      </c>
      <c r="M20" s="65">
        <v>1</v>
      </c>
      <c r="N20" s="65">
        <v>0.2</v>
      </c>
      <c r="O20" s="65">
        <v>20.2</v>
      </c>
    </row>
    <row r="21" spans="1:16">
      <c r="A21" s="108"/>
      <c r="B21" s="69" t="s">
        <v>42</v>
      </c>
      <c r="C21" s="64">
        <v>165</v>
      </c>
      <c r="D21" s="65">
        <v>429</v>
      </c>
      <c r="E21" s="65">
        <v>7</v>
      </c>
      <c r="F21" s="65">
        <v>19.600000000000001</v>
      </c>
      <c r="G21" s="65">
        <v>50.6</v>
      </c>
      <c r="H21" s="54"/>
      <c r="I21" s="108"/>
      <c r="J21" s="69" t="s">
        <v>42</v>
      </c>
      <c r="K21" s="64">
        <v>165</v>
      </c>
      <c r="L21" s="65">
        <v>429</v>
      </c>
      <c r="M21" s="65">
        <v>7</v>
      </c>
      <c r="N21" s="65">
        <v>19.600000000000001</v>
      </c>
      <c r="O21" s="65">
        <v>50.6</v>
      </c>
    </row>
    <row r="22" spans="1:16">
      <c r="A22" s="108"/>
      <c r="B22" s="61" t="s">
        <v>17</v>
      </c>
      <c r="C22" s="61">
        <f t="shared" ref="C22:G22" si="3">SUM(C20:C21)</f>
        <v>365</v>
      </c>
      <c r="D22" s="61">
        <f t="shared" si="3"/>
        <v>515</v>
      </c>
      <c r="E22" s="61">
        <f t="shared" si="3"/>
        <v>8</v>
      </c>
      <c r="F22" s="61">
        <f t="shared" si="3"/>
        <v>19.8</v>
      </c>
      <c r="G22" s="61">
        <f t="shared" si="3"/>
        <v>70.8</v>
      </c>
      <c r="H22" s="54"/>
      <c r="I22" s="108"/>
      <c r="J22" s="61" t="s">
        <v>17</v>
      </c>
      <c r="K22" s="61">
        <f t="shared" ref="K22:O22" si="4">SUM(K20:K21)</f>
        <v>365</v>
      </c>
      <c r="L22" s="61">
        <f t="shared" si="4"/>
        <v>515</v>
      </c>
      <c r="M22" s="61">
        <f t="shared" si="4"/>
        <v>8</v>
      </c>
      <c r="N22" s="61">
        <f t="shared" si="4"/>
        <v>19.8</v>
      </c>
      <c r="O22" s="61">
        <f t="shared" si="4"/>
        <v>70.8</v>
      </c>
    </row>
    <row r="23" spans="1:16">
      <c r="A23" s="109"/>
      <c r="B23" s="80" t="s">
        <v>132</v>
      </c>
      <c r="C23" s="64">
        <f>C11+C18+C22</f>
        <v>1680</v>
      </c>
      <c r="D23" s="64">
        <f t="shared" ref="D23:G23" si="5">D11+D18+D22</f>
        <v>1769.1</v>
      </c>
      <c r="E23" s="64">
        <f t="shared" si="5"/>
        <v>51.400000000000006</v>
      </c>
      <c r="F23" s="64">
        <f t="shared" si="5"/>
        <v>69.7</v>
      </c>
      <c r="G23" s="64">
        <f t="shared" si="5"/>
        <v>235.59999999999997</v>
      </c>
      <c r="H23" s="54"/>
      <c r="I23" s="109"/>
      <c r="J23" s="80" t="s">
        <v>132</v>
      </c>
      <c r="K23" s="64">
        <f>K11+K18+K22</f>
        <v>1880</v>
      </c>
      <c r="L23" s="64">
        <f>L11+L18+L22</f>
        <v>2046</v>
      </c>
      <c r="M23" s="64">
        <f t="shared" ref="M23:O23" si="6">M11+M18+M22</f>
        <v>60</v>
      </c>
      <c r="N23" s="64">
        <f t="shared" si="6"/>
        <v>81.699999999999989</v>
      </c>
      <c r="O23" s="64">
        <f t="shared" si="6"/>
        <v>266.89999999999998</v>
      </c>
    </row>
    <row r="24" spans="1:16">
      <c r="A24" s="104" t="s">
        <v>31</v>
      </c>
      <c r="B24" s="104"/>
      <c r="C24" s="55"/>
      <c r="D24" s="68" t="s">
        <v>32</v>
      </c>
      <c r="E24" s="55"/>
      <c r="F24" s="55"/>
      <c r="G24" s="55"/>
      <c r="H24" s="54"/>
      <c r="I24" s="104" t="s">
        <v>31</v>
      </c>
      <c r="J24" s="104"/>
      <c r="K24" s="55"/>
      <c r="L24" s="68" t="s">
        <v>32</v>
      </c>
      <c r="M24" s="55"/>
      <c r="N24" s="55"/>
      <c r="O24" s="55"/>
    </row>
    <row r="25" spans="1:16" ht="94.5">
      <c r="A25" s="56" t="s">
        <v>2</v>
      </c>
      <c r="B25" s="57" t="s">
        <v>3</v>
      </c>
      <c r="C25" s="57" t="s">
        <v>4</v>
      </c>
      <c r="D25" s="56" t="s">
        <v>5</v>
      </c>
      <c r="E25" s="57" t="s">
        <v>6</v>
      </c>
      <c r="F25" s="57" t="s">
        <v>7</v>
      </c>
      <c r="G25" s="57" t="s">
        <v>8</v>
      </c>
      <c r="H25" s="54" t="s">
        <v>27</v>
      </c>
      <c r="I25" s="56" t="s">
        <v>2</v>
      </c>
      <c r="J25" s="57" t="s">
        <v>3</v>
      </c>
      <c r="K25" s="57" t="s">
        <v>4</v>
      </c>
      <c r="L25" s="56" t="s">
        <v>5</v>
      </c>
      <c r="M25" s="57" t="s">
        <v>6</v>
      </c>
      <c r="N25" s="57" t="s">
        <v>7</v>
      </c>
      <c r="O25" s="57" t="s">
        <v>8</v>
      </c>
      <c r="P25" s="2" t="s">
        <v>27</v>
      </c>
    </row>
    <row r="26" spans="1:16" ht="15" customHeight="1">
      <c r="A26" s="102" t="s">
        <v>9</v>
      </c>
      <c r="B26" s="102"/>
      <c r="C26" s="102"/>
      <c r="D26" s="102"/>
      <c r="E26" s="102"/>
      <c r="F26" s="102"/>
      <c r="G26" s="102"/>
      <c r="H26" s="54"/>
      <c r="I26" s="102" t="s">
        <v>9</v>
      </c>
      <c r="J26" s="102"/>
      <c r="K26" s="102"/>
      <c r="L26" s="102"/>
      <c r="M26" s="102"/>
      <c r="N26" s="102"/>
      <c r="O26" s="102"/>
    </row>
    <row r="27" spans="1:16" ht="24" customHeight="1">
      <c r="A27" s="97" t="s">
        <v>10</v>
      </c>
      <c r="B27" s="58" t="s">
        <v>68</v>
      </c>
      <c r="C27" s="59">
        <v>240</v>
      </c>
      <c r="D27" s="69">
        <v>259.2</v>
      </c>
      <c r="E27" s="59">
        <v>12</v>
      </c>
      <c r="F27" s="59">
        <v>9.6</v>
      </c>
      <c r="G27" s="59">
        <v>26.6</v>
      </c>
      <c r="H27" s="54"/>
      <c r="I27" s="97" t="s">
        <v>10</v>
      </c>
      <c r="J27" s="58" t="s">
        <v>68</v>
      </c>
      <c r="K27" s="59">
        <v>280</v>
      </c>
      <c r="L27" s="69">
        <v>302.39999999999998</v>
      </c>
      <c r="M27" s="59">
        <v>13</v>
      </c>
      <c r="N27" s="59">
        <v>11.2</v>
      </c>
      <c r="O27" s="59">
        <v>31.1</v>
      </c>
    </row>
    <row r="28" spans="1:16" ht="15.6" customHeight="1">
      <c r="A28" s="97"/>
      <c r="B28" s="55" t="s">
        <v>13</v>
      </c>
      <c r="C28" s="59">
        <v>200</v>
      </c>
      <c r="D28" s="59">
        <v>154</v>
      </c>
      <c r="E28" s="59">
        <v>7</v>
      </c>
      <c r="F28" s="59">
        <v>4.7</v>
      </c>
      <c r="G28" s="59">
        <v>19.5</v>
      </c>
      <c r="H28" s="54"/>
      <c r="I28" s="97"/>
      <c r="J28" s="55" t="s">
        <v>13</v>
      </c>
      <c r="K28" s="59">
        <v>200</v>
      </c>
      <c r="L28" s="59">
        <v>154</v>
      </c>
      <c r="M28" s="59">
        <v>7</v>
      </c>
      <c r="N28" s="59">
        <v>4.7</v>
      </c>
      <c r="O28" s="59">
        <v>19.5</v>
      </c>
    </row>
    <row r="29" spans="1:16" ht="25.9" customHeight="1">
      <c r="A29" s="97"/>
      <c r="B29" s="58" t="s">
        <v>35</v>
      </c>
      <c r="C29" s="59">
        <v>45</v>
      </c>
      <c r="D29" s="63">
        <v>149</v>
      </c>
      <c r="E29" s="59">
        <v>6.9</v>
      </c>
      <c r="F29" s="59">
        <v>9</v>
      </c>
      <c r="G29" s="59">
        <v>10</v>
      </c>
      <c r="H29" s="54"/>
      <c r="I29" s="97"/>
      <c r="J29" s="55" t="s">
        <v>14</v>
      </c>
      <c r="K29" s="59">
        <v>85</v>
      </c>
      <c r="L29" s="63">
        <v>218.5</v>
      </c>
      <c r="M29" s="59">
        <v>16.2</v>
      </c>
      <c r="N29" s="59">
        <v>17</v>
      </c>
      <c r="O29" s="59">
        <v>0.4</v>
      </c>
    </row>
    <row r="30" spans="1:16" ht="25.9" customHeight="1">
      <c r="A30" s="97"/>
      <c r="B30" s="55" t="s">
        <v>16</v>
      </c>
      <c r="C30" s="59">
        <v>120</v>
      </c>
      <c r="D30" s="59">
        <v>56.4</v>
      </c>
      <c r="E30" s="59">
        <v>0.5</v>
      </c>
      <c r="F30" s="59">
        <v>0.5</v>
      </c>
      <c r="G30" s="59">
        <v>11.8</v>
      </c>
      <c r="H30" s="54"/>
      <c r="I30" s="97"/>
      <c r="J30" s="55" t="s">
        <v>16</v>
      </c>
      <c r="K30" s="59">
        <v>120</v>
      </c>
      <c r="L30" s="59">
        <v>56.4</v>
      </c>
      <c r="M30" s="59">
        <v>0.5</v>
      </c>
      <c r="N30" s="59">
        <v>0.5</v>
      </c>
      <c r="O30" s="59">
        <v>11.8</v>
      </c>
    </row>
    <row r="31" spans="1:16">
      <c r="A31" s="97"/>
      <c r="B31" s="64" t="s">
        <v>17</v>
      </c>
      <c r="C31" s="64">
        <f>SUM(C27:C30)</f>
        <v>605</v>
      </c>
      <c r="D31" s="64">
        <f t="shared" ref="D31:G31" si="7">SUM(D27:D30)</f>
        <v>618.6</v>
      </c>
      <c r="E31" s="64">
        <f t="shared" si="7"/>
        <v>26.4</v>
      </c>
      <c r="F31" s="64">
        <f t="shared" si="7"/>
        <v>23.8</v>
      </c>
      <c r="G31" s="64">
        <f t="shared" si="7"/>
        <v>67.900000000000006</v>
      </c>
      <c r="H31" s="54"/>
      <c r="I31" s="97"/>
      <c r="J31" s="64" t="s">
        <v>17</v>
      </c>
      <c r="K31" s="64">
        <f>SUM(K27:K30)</f>
        <v>685</v>
      </c>
      <c r="L31" s="64">
        <f t="shared" ref="L31:O31" si="8">SUM(L27:L30)</f>
        <v>731.3</v>
      </c>
      <c r="M31" s="64">
        <f t="shared" si="8"/>
        <v>36.700000000000003</v>
      </c>
      <c r="N31" s="64">
        <f t="shared" si="8"/>
        <v>33.4</v>
      </c>
      <c r="O31" s="64">
        <f t="shared" si="8"/>
        <v>62.8</v>
      </c>
    </row>
    <row r="32" spans="1:16" ht="15" customHeight="1">
      <c r="A32" s="102" t="s">
        <v>18</v>
      </c>
      <c r="B32" s="102"/>
      <c r="C32" s="102"/>
      <c r="D32" s="102"/>
      <c r="E32" s="102"/>
      <c r="F32" s="102"/>
      <c r="G32" s="102"/>
      <c r="H32" s="54"/>
      <c r="I32" s="102" t="s">
        <v>18</v>
      </c>
      <c r="J32" s="102"/>
      <c r="K32" s="102"/>
      <c r="L32" s="102"/>
      <c r="M32" s="102"/>
      <c r="N32" s="102"/>
      <c r="O32" s="102"/>
    </row>
    <row r="33" spans="1:16" ht="15" customHeight="1">
      <c r="A33" s="97" t="s">
        <v>19</v>
      </c>
      <c r="B33" s="58" t="s">
        <v>69</v>
      </c>
      <c r="C33" s="69">
        <v>60</v>
      </c>
      <c r="D33" s="65">
        <v>40.200000000000003</v>
      </c>
      <c r="E33" s="69">
        <v>0.8</v>
      </c>
      <c r="F33" s="69">
        <v>1.2</v>
      </c>
      <c r="G33" s="69">
        <v>6.4</v>
      </c>
      <c r="H33" s="54" t="s">
        <v>12</v>
      </c>
      <c r="I33" s="97" t="s">
        <v>19</v>
      </c>
      <c r="J33" s="58" t="s">
        <v>69</v>
      </c>
      <c r="K33" s="69">
        <v>100</v>
      </c>
      <c r="L33" s="65">
        <v>67</v>
      </c>
      <c r="M33" s="69">
        <v>1.3</v>
      </c>
      <c r="N33" s="69">
        <v>2</v>
      </c>
      <c r="O33" s="69">
        <v>10.7</v>
      </c>
      <c r="P33" s="2" t="s">
        <v>12</v>
      </c>
    </row>
    <row r="34" spans="1:16" ht="15.6" customHeight="1">
      <c r="A34" s="97"/>
      <c r="B34" s="58" t="s">
        <v>70</v>
      </c>
      <c r="C34" s="69">
        <v>200</v>
      </c>
      <c r="D34" s="65">
        <v>126.6</v>
      </c>
      <c r="E34" s="69">
        <v>11.8</v>
      </c>
      <c r="F34" s="69">
        <v>3.8</v>
      </c>
      <c r="G34" s="69">
        <v>11.4</v>
      </c>
      <c r="H34" s="54"/>
      <c r="I34" s="97"/>
      <c r="J34" s="58" t="s">
        <v>70</v>
      </c>
      <c r="K34" s="69">
        <v>250</v>
      </c>
      <c r="L34" s="65">
        <v>158.30000000000001</v>
      </c>
      <c r="M34" s="69">
        <v>14.8</v>
      </c>
      <c r="N34" s="69">
        <v>4.8</v>
      </c>
      <c r="O34" s="69">
        <v>14.3</v>
      </c>
    </row>
    <row r="35" spans="1:16" ht="15.6" customHeight="1">
      <c r="A35" s="97"/>
      <c r="B35" s="81" t="s">
        <v>153</v>
      </c>
      <c r="C35" s="70">
        <v>90</v>
      </c>
      <c r="D35" s="69">
        <v>80.8</v>
      </c>
      <c r="E35" s="69">
        <v>10</v>
      </c>
      <c r="F35" s="69">
        <v>2.2999999999999998</v>
      </c>
      <c r="G35" s="69">
        <v>0.1</v>
      </c>
      <c r="H35" s="54"/>
      <c r="I35" s="97"/>
      <c r="J35" s="81" t="s">
        <v>153</v>
      </c>
      <c r="K35" s="70">
        <v>100</v>
      </c>
      <c r="L35" s="69">
        <v>89.8</v>
      </c>
      <c r="M35" s="69">
        <v>11</v>
      </c>
      <c r="N35" s="69">
        <v>2.5</v>
      </c>
      <c r="O35" s="69">
        <v>0.1</v>
      </c>
    </row>
    <row r="36" spans="1:16" ht="15.6" customHeight="1">
      <c r="A36" s="97"/>
      <c r="B36" s="81" t="s">
        <v>71</v>
      </c>
      <c r="C36" s="70">
        <v>150</v>
      </c>
      <c r="D36" s="69">
        <v>210.6</v>
      </c>
      <c r="E36" s="69">
        <v>5.3</v>
      </c>
      <c r="F36" s="69">
        <v>9.3000000000000007</v>
      </c>
      <c r="G36" s="69">
        <v>26.4</v>
      </c>
      <c r="H36" s="54"/>
      <c r="I36" s="97"/>
      <c r="J36" s="81" t="s">
        <v>71</v>
      </c>
      <c r="K36" s="70">
        <v>180</v>
      </c>
      <c r="L36" s="69">
        <v>252.7</v>
      </c>
      <c r="M36" s="69">
        <v>6.3</v>
      </c>
      <c r="N36" s="69">
        <v>11.2</v>
      </c>
      <c r="O36" s="69">
        <v>31.7</v>
      </c>
    </row>
    <row r="37" spans="1:16" ht="23.45" customHeight="1">
      <c r="A37" s="97"/>
      <c r="B37" s="58" t="s">
        <v>61</v>
      </c>
      <c r="C37" s="59">
        <v>60</v>
      </c>
      <c r="D37" s="59">
        <v>138.6</v>
      </c>
      <c r="E37" s="59">
        <v>4.8</v>
      </c>
      <c r="F37" s="59">
        <v>0.6</v>
      </c>
      <c r="G37" s="59">
        <v>29.8</v>
      </c>
      <c r="H37" s="54"/>
      <c r="I37" s="97"/>
      <c r="J37" s="58" t="s">
        <v>61</v>
      </c>
      <c r="K37" s="59">
        <v>80</v>
      </c>
      <c r="L37" s="59">
        <v>184.8</v>
      </c>
      <c r="M37" s="59">
        <v>6.4</v>
      </c>
      <c r="N37" s="59">
        <v>0.8</v>
      </c>
      <c r="O37" s="59">
        <v>39.799999999999997</v>
      </c>
    </row>
    <row r="38" spans="1:16" ht="26.45" customHeight="1">
      <c r="A38" s="97"/>
      <c r="B38" s="58" t="s">
        <v>41</v>
      </c>
      <c r="C38" s="63">
        <v>200</v>
      </c>
      <c r="D38" s="70">
        <v>45</v>
      </c>
      <c r="E38" s="70">
        <v>0.1</v>
      </c>
      <c r="F38" s="70">
        <v>0.1</v>
      </c>
      <c r="G38" s="70">
        <v>10.9</v>
      </c>
      <c r="H38" s="54"/>
      <c r="I38" s="97"/>
      <c r="J38" s="58" t="s">
        <v>41</v>
      </c>
      <c r="K38" s="63">
        <v>200</v>
      </c>
      <c r="L38" s="82">
        <v>45</v>
      </c>
      <c r="M38" s="82">
        <v>0.1</v>
      </c>
      <c r="N38" s="82">
        <v>0.1</v>
      </c>
      <c r="O38" s="82">
        <v>10.9</v>
      </c>
    </row>
    <row r="39" spans="1:16">
      <c r="A39" s="69"/>
      <c r="B39" s="64" t="s">
        <v>17</v>
      </c>
      <c r="C39" s="64">
        <f t="shared" ref="C39" si="9">SUM(C33:C38)</f>
        <v>760</v>
      </c>
      <c r="D39" s="64">
        <f>SUM(D33:D38)</f>
        <v>641.80000000000007</v>
      </c>
      <c r="E39" s="64">
        <f t="shared" ref="E39:G39" si="10">SUM(E33:E38)</f>
        <v>32.800000000000004</v>
      </c>
      <c r="F39" s="64">
        <f t="shared" si="10"/>
        <v>17.300000000000004</v>
      </c>
      <c r="G39" s="64">
        <f t="shared" si="10"/>
        <v>85</v>
      </c>
      <c r="H39" s="54"/>
      <c r="I39" s="69"/>
      <c r="J39" s="64" t="s">
        <v>17</v>
      </c>
      <c r="K39" s="64">
        <f t="shared" ref="K39" si="11">SUM(K33:K38)</f>
        <v>910</v>
      </c>
      <c r="L39" s="64">
        <f t="shared" ref="L39" si="12">SUM(L33:L38)</f>
        <v>797.59999999999991</v>
      </c>
      <c r="M39" s="64">
        <f t="shared" ref="M39" si="13">SUM(M33:M38)</f>
        <v>39.9</v>
      </c>
      <c r="N39" s="64">
        <f t="shared" ref="N39" si="14">SUM(N33:N38)</f>
        <v>21.400000000000002</v>
      </c>
      <c r="O39" s="64">
        <f t="shared" ref="O39" si="15">SUM(O33:O38)</f>
        <v>107.5</v>
      </c>
    </row>
    <row r="40" spans="1:16">
      <c r="A40" s="99" t="s">
        <v>25</v>
      </c>
      <c r="B40" s="99"/>
      <c r="C40" s="99"/>
      <c r="D40" s="99"/>
      <c r="E40" s="99"/>
      <c r="F40" s="99"/>
      <c r="G40" s="99"/>
      <c r="H40" s="54"/>
      <c r="I40" s="99" t="s">
        <v>25</v>
      </c>
      <c r="J40" s="99"/>
      <c r="K40" s="99"/>
      <c r="L40" s="99"/>
      <c r="M40" s="99"/>
      <c r="N40" s="99"/>
      <c r="O40" s="99"/>
    </row>
    <row r="41" spans="1:16">
      <c r="A41" s="107" t="s">
        <v>25</v>
      </c>
      <c r="B41" s="65" t="s">
        <v>154</v>
      </c>
      <c r="C41" s="64">
        <v>200</v>
      </c>
      <c r="D41" s="64">
        <v>78</v>
      </c>
      <c r="E41" s="64">
        <v>0.67</v>
      </c>
      <c r="F41" s="64">
        <v>0.27</v>
      </c>
      <c r="G41" s="64">
        <v>18.3</v>
      </c>
      <c r="H41" s="54"/>
      <c r="I41" s="107" t="s">
        <v>25</v>
      </c>
      <c r="J41" s="65" t="s">
        <v>154</v>
      </c>
      <c r="K41" s="64">
        <v>200</v>
      </c>
      <c r="L41" s="64">
        <v>78</v>
      </c>
      <c r="M41" s="64">
        <v>0.67</v>
      </c>
      <c r="N41" s="64">
        <v>0.27</v>
      </c>
      <c r="O41" s="64">
        <v>18.3</v>
      </c>
    </row>
    <row r="42" spans="1:16">
      <c r="A42" s="108"/>
      <c r="B42" s="65" t="s">
        <v>160</v>
      </c>
      <c r="C42" s="64">
        <v>150</v>
      </c>
      <c r="D42" s="64">
        <v>293</v>
      </c>
      <c r="E42" s="64">
        <v>7</v>
      </c>
      <c r="F42" s="64">
        <v>17.399999999999999</v>
      </c>
      <c r="G42" s="64">
        <v>21.6</v>
      </c>
      <c r="H42" s="54"/>
      <c r="I42" s="108"/>
      <c r="J42" s="65" t="s">
        <v>160</v>
      </c>
      <c r="K42" s="64">
        <v>150</v>
      </c>
      <c r="L42" s="64">
        <v>293</v>
      </c>
      <c r="M42" s="64">
        <v>12.6</v>
      </c>
      <c r="N42" s="64">
        <v>17.399999999999999</v>
      </c>
      <c r="O42" s="64">
        <v>21.6</v>
      </c>
    </row>
    <row r="43" spans="1:16">
      <c r="A43" s="108"/>
      <c r="B43" s="61" t="s">
        <v>17</v>
      </c>
      <c r="C43" s="61">
        <f t="shared" ref="C43:G43" si="16">SUM(C41:C42)</f>
        <v>350</v>
      </c>
      <c r="D43" s="61">
        <f t="shared" si="16"/>
        <v>371</v>
      </c>
      <c r="E43" s="61">
        <f t="shared" si="16"/>
        <v>7.67</v>
      </c>
      <c r="F43" s="61">
        <f t="shared" si="16"/>
        <v>17.669999999999998</v>
      </c>
      <c r="G43" s="61">
        <f t="shared" si="16"/>
        <v>39.900000000000006</v>
      </c>
      <c r="H43" s="54"/>
      <c r="I43" s="108"/>
      <c r="J43" s="61" t="s">
        <v>17</v>
      </c>
      <c r="K43" s="61">
        <f t="shared" ref="K43:O43" si="17">SUM(K41:K42)</f>
        <v>350</v>
      </c>
      <c r="L43" s="61">
        <f t="shared" si="17"/>
        <v>371</v>
      </c>
      <c r="M43" s="61">
        <f t="shared" si="17"/>
        <v>13.27</v>
      </c>
      <c r="N43" s="61">
        <f t="shared" si="17"/>
        <v>17.669999999999998</v>
      </c>
      <c r="O43" s="61">
        <f t="shared" si="17"/>
        <v>39.900000000000006</v>
      </c>
    </row>
    <row r="44" spans="1:16">
      <c r="A44" s="109"/>
      <c r="B44" s="80" t="s">
        <v>132</v>
      </c>
      <c r="C44" s="64">
        <f>C31+C39+C43</f>
        <v>1715</v>
      </c>
      <c r="D44" s="64">
        <f t="shared" ref="D44:G44" si="18">D31+D39+D43</f>
        <v>1631.4</v>
      </c>
      <c r="E44" s="64">
        <f t="shared" si="18"/>
        <v>66.87</v>
      </c>
      <c r="F44" s="64">
        <f t="shared" si="18"/>
        <v>58.77000000000001</v>
      </c>
      <c r="G44" s="64">
        <f t="shared" si="18"/>
        <v>192.8</v>
      </c>
      <c r="H44" s="54"/>
      <c r="I44" s="109"/>
      <c r="J44" s="80" t="s">
        <v>132</v>
      </c>
      <c r="K44" s="64">
        <f>K31+K39+K43</f>
        <v>1945</v>
      </c>
      <c r="L44" s="64">
        <f>L31+L39+L43</f>
        <v>1899.8999999999999</v>
      </c>
      <c r="M44" s="64">
        <f t="shared" ref="M44:O44" si="19">M31+M39+M43</f>
        <v>89.86999999999999</v>
      </c>
      <c r="N44" s="64">
        <f t="shared" si="19"/>
        <v>72.47</v>
      </c>
      <c r="O44" s="64">
        <f t="shared" si="19"/>
        <v>210.20000000000002</v>
      </c>
    </row>
    <row r="45" spans="1:16" ht="15" customHeight="1">
      <c r="A45" s="103" t="s">
        <v>43</v>
      </c>
      <c r="B45" s="103"/>
      <c r="C45" s="71"/>
      <c r="D45" s="55"/>
      <c r="E45" s="55"/>
      <c r="F45" s="55"/>
      <c r="G45" s="55"/>
      <c r="H45" s="54" t="s">
        <v>21</v>
      </c>
      <c r="I45" s="103" t="s">
        <v>43</v>
      </c>
      <c r="J45" s="103"/>
      <c r="K45" s="71"/>
      <c r="L45" s="55"/>
      <c r="M45" s="55"/>
      <c r="N45" s="55"/>
      <c r="O45" s="55"/>
      <c r="P45" s="2" t="s">
        <v>21</v>
      </c>
    </row>
    <row r="46" spans="1:16" ht="25.5">
      <c r="A46" s="56" t="s">
        <v>2</v>
      </c>
      <c r="B46" s="57" t="s">
        <v>3</v>
      </c>
      <c r="C46" s="57" t="s">
        <v>4</v>
      </c>
      <c r="D46" s="56" t="s">
        <v>5</v>
      </c>
      <c r="E46" s="57" t="s">
        <v>6</v>
      </c>
      <c r="F46" s="57" t="s">
        <v>7</v>
      </c>
      <c r="G46" s="57" t="s">
        <v>8</v>
      </c>
      <c r="H46" s="54"/>
      <c r="I46" s="56" t="s">
        <v>2</v>
      </c>
      <c r="J46" s="57" t="s">
        <v>3</v>
      </c>
      <c r="K46" s="57" t="s">
        <v>4</v>
      </c>
      <c r="L46" s="56" t="s">
        <v>5</v>
      </c>
      <c r="M46" s="57" t="s">
        <v>6</v>
      </c>
      <c r="N46" s="57" t="s">
        <v>7</v>
      </c>
      <c r="O46" s="57" t="s">
        <v>8</v>
      </c>
    </row>
    <row r="47" spans="1:16" ht="15" customHeight="1">
      <c r="A47" s="102" t="s">
        <v>9</v>
      </c>
      <c r="B47" s="102"/>
      <c r="C47" s="102"/>
      <c r="D47" s="102"/>
      <c r="E47" s="102"/>
      <c r="F47" s="102"/>
      <c r="G47" s="102"/>
      <c r="H47" s="54"/>
      <c r="I47" s="102" t="s">
        <v>9</v>
      </c>
      <c r="J47" s="102"/>
      <c r="K47" s="102"/>
      <c r="L47" s="102"/>
      <c r="M47" s="102"/>
      <c r="N47" s="102"/>
      <c r="O47" s="102"/>
    </row>
    <row r="48" spans="1:16" ht="26.45" customHeight="1">
      <c r="A48" s="97" t="s">
        <v>10</v>
      </c>
      <c r="B48" s="58" t="s">
        <v>72</v>
      </c>
      <c r="C48" s="69">
        <v>150</v>
      </c>
      <c r="D48" s="69">
        <v>168.8</v>
      </c>
      <c r="E48" s="69">
        <v>7.2</v>
      </c>
      <c r="F48" s="69">
        <v>2.6</v>
      </c>
      <c r="G48" s="69">
        <v>29.1</v>
      </c>
      <c r="H48" s="54"/>
      <c r="I48" s="97" t="s">
        <v>10</v>
      </c>
      <c r="J48" s="58" t="s">
        <v>72</v>
      </c>
      <c r="K48" s="69">
        <v>200</v>
      </c>
      <c r="L48" s="69">
        <v>225</v>
      </c>
      <c r="M48" s="69">
        <v>9.6</v>
      </c>
      <c r="N48" s="69">
        <v>3.4</v>
      </c>
      <c r="O48" s="69">
        <v>38.799999999999997</v>
      </c>
    </row>
    <row r="49" spans="1:16" ht="26.45" customHeight="1">
      <c r="A49" s="97"/>
      <c r="B49" s="58" t="s">
        <v>44</v>
      </c>
      <c r="C49" s="69">
        <v>200</v>
      </c>
      <c r="D49" s="65">
        <v>62</v>
      </c>
      <c r="E49" s="69">
        <v>0.4</v>
      </c>
      <c r="F49" s="69">
        <v>0.1</v>
      </c>
      <c r="G49" s="69">
        <v>14.9</v>
      </c>
      <c r="H49" s="54"/>
      <c r="I49" s="97"/>
      <c r="J49" s="58" t="s">
        <v>44</v>
      </c>
      <c r="K49" s="69">
        <v>200</v>
      </c>
      <c r="L49" s="65">
        <v>62</v>
      </c>
      <c r="M49" s="69">
        <v>0.4</v>
      </c>
      <c r="N49" s="69">
        <v>0.1</v>
      </c>
      <c r="O49" s="69">
        <v>14.9</v>
      </c>
    </row>
    <row r="50" spans="1:16" ht="23.45" customHeight="1">
      <c r="A50" s="97"/>
      <c r="B50" s="58" t="s">
        <v>35</v>
      </c>
      <c r="C50" s="59">
        <v>45</v>
      </c>
      <c r="D50" s="63">
        <v>149</v>
      </c>
      <c r="E50" s="59">
        <v>6.9</v>
      </c>
      <c r="F50" s="59">
        <v>9</v>
      </c>
      <c r="G50" s="59">
        <v>10</v>
      </c>
      <c r="H50" s="54"/>
      <c r="I50" s="97"/>
      <c r="J50" s="58" t="s">
        <v>35</v>
      </c>
      <c r="K50" s="59">
        <v>65</v>
      </c>
      <c r="L50" s="63">
        <v>215</v>
      </c>
      <c r="M50" s="59">
        <v>9.9</v>
      </c>
      <c r="N50" s="59">
        <v>13</v>
      </c>
      <c r="O50" s="59">
        <v>14.4</v>
      </c>
    </row>
    <row r="51" spans="1:16" ht="26.45" customHeight="1">
      <c r="A51" s="97"/>
      <c r="B51" s="55" t="s">
        <v>16</v>
      </c>
      <c r="C51" s="59">
        <v>120</v>
      </c>
      <c r="D51" s="59">
        <v>56.4</v>
      </c>
      <c r="E51" s="59">
        <v>0.5</v>
      </c>
      <c r="F51" s="59">
        <v>0.5</v>
      </c>
      <c r="G51" s="59">
        <v>11.8</v>
      </c>
      <c r="H51" s="54"/>
      <c r="I51" s="97"/>
      <c r="J51" s="55" t="s">
        <v>16</v>
      </c>
      <c r="K51" s="59">
        <v>120</v>
      </c>
      <c r="L51" s="59">
        <v>56.4</v>
      </c>
      <c r="M51" s="59">
        <v>0.5</v>
      </c>
      <c r="N51" s="59">
        <v>0.5</v>
      </c>
      <c r="O51" s="59">
        <v>11.8</v>
      </c>
    </row>
    <row r="52" spans="1:16" ht="94.5">
      <c r="A52" s="62"/>
      <c r="B52" s="64" t="s">
        <v>17</v>
      </c>
      <c r="C52" s="64">
        <f t="shared" ref="C52:G52" si="20">SUM(C48:C51)</f>
        <v>515</v>
      </c>
      <c r="D52" s="64">
        <f t="shared" si="20"/>
        <v>436.2</v>
      </c>
      <c r="E52" s="64">
        <f t="shared" si="20"/>
        <v>15</v>
      </c>
      <c r="F52" s="64">
        <f t="shared" si="20"/>
        <v>12.2</v>
      </c>
      <c r="G52" s="64">
        <f t="shared" si="20"/>
        <v>65.8</v>
      </c>
      <c r="H52" s="54" t="s">
        <v>27</v>
      </c>
      <c r="I52" s="62"/>
      <c r="J52" s="64" t="s">
        <v>17</v>
      </c>
      <c r="K52" s="64">
        <f t="shared" ref="K52" si="21">SUM(K48:K51)</f>
        <v>585</v>
      </c>
      <c r="L52" s="64">
        <f t="shared" ref="L52" si="22">SUM(L48:L51)</f>
        <v>558.4</v>
      </c>
      <c r="M52" s="64">
        <f t="shared" ref="M52" si="23">SUM(M48:M51)</f>
        <v>20.399999999999999</v>
      </c>
      <c r="N52" s="64">
        <f t="shared" ref="N52" si="24">SUM(N48:N51)</f>
        <v>17</v>
      </c>
      <c r="O52" s="64">
        <f t="shared" ref="O52" si="25">SUM(O48:O51)</f>
        <v>79.899999999999991</v>
      </c>
      <c r="P52" s="2" t="s">
        <v>27</v>
      </c>
    </row>
    <row r="53" spans="1:16" ht="15" customHeight="1">
      <c r="A53" s="102" t="s">
        <v>18</v>
      </c>
      <c r="B53" s="102"/>
      <c r="C53" s="102">
        <f>SUM(C48:C51)</f>
        <v>515</v>
      </c>
      <c r="D53" s="102"/>
      <c r="E53" s="102"/>
      <c r="F53" s="102"/>
      <c r="G53" s="102"/>
      <c r="H53" s="54"/>
      <c r="I53" s="102" t="s">
        <v>18</v>
      </c>
      <c r="J53" s="102"/>
      <c r="K53" s="102">
        <f>SUM(K48:K51)</f>
        <v>585</v>
      </c>
      <c r="L53" s="102"/>
      <c r="M53" s="102"/>
      <c r="N53" s="102"/>
      <c r="O53" s="102"/>
    </row>
    <row r="54" spans="1:16" ht="24.4" customHeight="1">
      <c r="A54" s="97" t="s">
        <v>19</v>
      </c>
      <c r="B54" s="58" t="s">
        <v>52</v>
      </c>
      <c r="C54" s="63">
        <v>60</v>
      </c>
      <c r="D54" s="59">
        <v>53.5</v>
      </c>
      <c r="E54" s="63">
        <v>0.4</v>
      </c>
      <c r="F54" s="63">
        <v>4.5999999999999996</v>
      </c>
      <c r="G54" s="63">
        <v>2.7</v>
      </c>
      <c r="H54" s="54"/>
      <c r="I54" s="97" t="s">
        <v>19</v>
      </c>
      <c r="J54" s="58" t="s">
        <v>134</v>
      </c>
      <c r="K54" s="63">
        <v>100</v>
      </c>
      <c r="L54" s="59">
        <v>89.2</v>
      </c>
      <c r="M54" s="63">
        <v>0.7</v>
      </c>
      <c r="N54" s="63">
        <v>7.7</v>
      </c>
      <c r="O54" s="63">
        <v>4.5</v>
      </c>
    </row>
    <row r="55" spans="1:16" ht="26.45" customHeight="1">
      <c r="A55" s="97"/>
      <c r="B55" s="58" t="s">
        <v>155</v>
      </c>
      <c r="C55" s="59">
        <v>200</v>
      </c>
      <c r="D55" s="63">
        <v>108</v>
      </c>
      <c r="E55" s="59">
        <v>2.6</v>
      </c>
      <c r="F55" s="59">
        <v>2.4</v>
      </c>
      <c r="G55" s="59">
        <v>19</v>
      </c>
      <c r="H55" s="54"/>
      <c r="I55" s="97"/>
      <c r="J55" s="58" t="s">
        <v>155</v>
      </c>
      <c r="K55" s="59">
        <v>250</v>
      </c>
      <c r="L55" s="63">
        <v>135</v>
      </c>
      <c r="M55" s="59">
        <v>3.3</v>
      </c>
      <c r="N55" s="59">
        <v>3</v>
      </c>
      <c r="O55" s="59">
        <v>23.8</v>
      </c>
    </row>
    <row r="56" spans="1:16" ht="22.35" customHeight="1">
      <c r="A56" s="97"/>
      <c r="B56" s="58" t="s">
        <v>137</v>
      </c>
      <c r="C56" s="59">
        <v>240</v>
      </c>
      <c r="D56" s="63">
        <v>252</v>
      </c>
      <c r="E56" s="59">
        <v>11.3</v>
      </c>
      <c r="F56" s="59">
        <v>15.6</v>
      </c>
      <c r="G56" s="59">
        <v>16.600000000000001</v>
      </c>
      <c r="H56" s="54"/>
      <c r="I56" s="97"/>
      <c r="J56" s="58" t="s">
        <v>23</v>
      </c>
      <c r="K56" s="59">
        <v>280</v>
      </c>
      <c r="L56" s="63">
        <v>294</v>
      </c>
      <c r="M56" s="59">
        <v>13.2</v>
      </c>
      <c r="N56" s="59">
        <v>18.2</v>
      </c>
      <c r="O56" s="59">
        <v>19.3</v>
      </c>
    </row>
    <row r="57" spans="1:16" ht="25.5" customHeight="1">
      <c r="A57" s="97"/>
      <c r="B57" s="58" t="s">
        <v>24</v>
      </c>
      <c r="C57" s="59">
        <v>200</v>
      </c>
      <c r="D57" s="63">
        <v>47.8</v>
      </c>
      <c r="E57" s="59">
        <v>0</v>
      </c>
      <c r="F57" s="59">
        <v>0</v>
      </c>
      <c r="G57" s="59">
        <v>11.8</v>
      </c>
      <c r="H57" s="54"/>
      <c r="I57" s="97"/>
      <c r="J57" s="58" t="s">
        <v>24</v>
      </c>
      <c r="K57" s="59">
        <v>200</v>
      </c>
      <c r="L57" s="63">
        <v>47.8</v>
      </c>
      <c r="M57" s="59">
        <v>0</v>
      </c>
      <c r="N57" s="59">
        <v>0</v>
      </c>
      <c r="O57" s="59">
        <v>11.8</v>
      </c>
    </row>
    <row r="58" spans="1:16" ht="23.45" customHeight="1">
      <c r="A58" s="97"/>
      <c r="B58" s="58" t="s">
        <v>14</v>
      </c>
      <c r="C58" s="59">
        <v>60</v>
      </c>
      <c r="D58" s="59">
        <v>138.6</v>
      </c>
      <c r="E58" s="59">
        <v>4.8</v>
      </c>
      <c r="F58" s="59">
        <v>0.6</v>
      </c>
      <c r="G58" s="59">
        <v>29.8</v>
      </c>
      <c r="H58" s="54" t="s">
        <v>12</v>
      </c>
      <c r="I58" s="97"/>
      <c r="J58" s="58" t="s">
        <v>14</v>
      </c>
      <c r="K58" s="59">
        <v>80</v>
      </c>
      <c r="L58" s="59">
        <v>184.8</v>
      </c>
      <c r="M58" s="59">
        <v>6.4</v>
      </c>
      <c r="N58" s="59">
        <v>0.8</v>
      </c>
      <c r="O58" s="59">
        <v>39.799999999999997</v>
      </c>
      <c r="P58" s="2" t="s">
        <v>12</v>
      </c>
    </row>
    <row r="59" spans="1:16">
      <c r="A59" s="69"/>
      <c r="B59" s="64" t="s">
        <v>17</v>
      </c>
      <c r="C59" s="64">
        <f t="shared" ref="C59:G59" si="26">SUM(C54:C58)</f>
        <v>760</v>
      </c>
      <c r="D59" s="64">
        <f t="shared" si="26"/>
        <v>599.9</v>
      </c>
      <c r="E59" s="64">
        <f t="shared" si="26"/>
        <v>19.100000000000001</v>
      </c>
      <c r="F59" s="64">
        <f t="shared" si="26"/>
        <v>23.200000000000003</v>
      </c>
      <c r="G59" s="64">
        <f t="shared" si="26"/>
        <v>79.899999999999991</v>
      </c>
      <c r="H59" s="54"/>
      <c r="I59" s="69"/>
      <c r="J59" s="64" t="s">
        <v>17</v>
      </c>
      <c r="K59" s="64">
        <f t="shared" ref="K59" si="27">SUM(K54:K58)</f>
        <v>910</v>
      </c>
      <c r="L59" s="64">
        <f t="shared" ref="L59" si="28">SUM(L54:L58)</f>
        <v>750.8</v>
      </c>
      <c r="M59" s="64">
        <f t="shared" ref="M59" si="29">SUM(M54:M58)</f>
        <v>23.6</v>
      </c>
      <c r="N59" s="64">
        <f t="shared" ref="N59" si="30">SUM(N54:N58)</f>
        <v>29.7</v>
      </c>
      <c r="O59" s="64">
        <f t="shared" ref="O59" si="31">SUM(O54:O58)</f>
        <v>99.2</v>
      </c>
    </row>
    <row r="60" spans="1:16">
      <c r="A60" s="99" t="s">
        <v>25</v>
      </c>
      <c r="B60" s="99"/>
      <c r="C60" s="99"/>
      <c r="D60" s="99"/>
      <c r="E60" s="99"/>
      <c r="F60" s="99"/>
      <c r="G60" s="99"/>
      <c r="H60" s="54"/>
      <c r="I60" s="99" t="s">
        <v>25</v>
      </c>
      <c r="J60" s="99"/>
      <c r="K60" s="99"/>
      <c r="L60" s="99"/>
      <c r="M60" s="99"/>
      <c r="N60" s="99"/>
      <c r="O60" s="99"/>
    </row>
    <row r="61" spans="1:16">
      <c r="A61" s="107" t="s">
        <v>25</v>
      </c>
      <c r="B61" s="65" t="s">
        <v>26</v>
      </c>
      <c r="C61" s="65">
        <v>250</v>
      </c>
      <c r="D61" s="65">
        <v>101</v>
      </c>
      <c r="E61" s="65">
        <v>5.8</v>
      </c>
      <c r="F61" s="65">
        <v>5</v>
      </c>
      <c r="G61" s="65">
        <v>8</v>
      </c>
      <c r="H61" s="54"/>
      <c r="I61" s="107" t="s">
        <v>25</v>
      </c>
      <c r="J61" s="65" t="s">
        <v>26</v>
      </c>
      <c r="K61" s="65">
        <v>250</v>
      </c>
      <c r="L61" s="65">
        <v>101</v>
      </c>
      <c r="M61" s="65">
        <v>5.8</v>
      </c>
      <c r="N61" s="65">
        <v>5</v>
      </c>
      <c r="O61" s="65">
        <v>8</v>
      </c>
    </row>
    <row r="62" spans="1:16">
      <c r="A62" s="108"/>
      <c r="B62" s="65" t="s">
        <v>29</v>
      </c>
      <c r="C62" s="65">
        <v>60</v>
      </c>
      <c r="D62" s="65">
        <v>189</v>
      </c>
      <c r="E62" s="65">
        <v>4.2</v>
      </c>
      <c r="F62" s="65">
        <v>6.7</v>
      </c>
      <c r="G62" s="65">
        <v>27.8</v>
      </c>
      <c r="H62" s="54"/>
      <c r="I62" s="108"/>
      <c r="J62" s="65" t="s">
        <v>29</v>
      </c>
      <c r="K62" s="64">
        <v>120</v>
      </c>
      <c r="L62" s="65">
        <v>189</v>
      </c>
      <c r="M62" s="65">
        <v>4.2</v>
      </c>
      <c r="N62" s="65">
        <v>6.7</v>
      </c>
      <c r="O62" s="65">
        <v>27.8</v>
      </c>
    </row>
    <row r="63" spans="1:16">
      <c r="A63" s="108"/>
      <c r="B63" s="64" t="s">
        <v>17</v>
      </c>
      <c r="C63" s="64">
        <f t="shared" ref="C63:G63" si="32">SUM(C61:C62)</f>
        <v>310</v>
      </c>
      <c r="D63" s="64">
        <f t="shared" si="32"/>
        <v>290</v>
      </c>
      <c r="E63" s="64">
        <f t="shared" si="32"/>
        <v>10</v>
      </c>
      <c r="F63" s="64">
        <f t="shared" si="32"/>
        <v>11.7</v>
      </c>
      <c r="G63" s="64">
        <f t="shared" si="32"/>
        <v>35.799999999999997</v>
      </c>
      <c r="H63" s="54"/>
      <c r="I63" s="108"/>
      <c r="J63" s="61" t="s">
        <v>17</v>
      </c>
      <c r="K63" s="61">
        <f t="shared" ref="K63:O63" si="33">SUM(K61:K62)</f>
        <v>370</v>
      </c>
      <c r="L63" s="61">
        <f t="shared" si="33"/>
        <v>290</v>
      </c>
      <c r="M63" s="61">
        <f t="shared" si="33"/>
        <v>10</v>
      </c>
      <c r="N63" s="61">
        <f t="shared" si="33"/>
        <v>11.7</v>
      </c>
      <c r="O63" s="61">
        <f t="shared" si="33"/>
        <v>35.799999999999997</v>
      </c>
    </row>
    <row r="64" spans="1:16">
      <c r="A64" s="109"/>
      <c r="B64" s="80" t="s">
        <v>132</v>
      </c>
      <c r="C64" s="64">
        <f>C52+C59+C63</f>
        <v>1585</v>
      </c>
      <c r="D64" s="64">
        <f t="shared" ref="D64:G64" si="34">D52+D59+D63</f>
        <v>1326.1</v>
      </c>
      <c r="E64" s="64">
        <f t="shared" si="34"/>
        <v>44.1</v>
      </c>
      <c r="F64" s="64">
        <f t="shared" si="34"/>
        <v>47.100000000000009</v>
      </c>
      <c r="G64" s="64">
        <f t="shared" si="34"/>
        <v>181.5</v>
      </c>
      <c r="H64" s="54"/>
      <c r="I64" s="109"/>
      <c r="J64" s="80" t="s">
        <v>132</v>
      </c>
      <c r="K64" s="64">
        <f>K52+K59+K63</f>
        <v>1865</v>
      </c>
      <c r="L64" s="64">
        <f>L52+L59+L63</f>
        <v>1599.1999999999998</v>
      </c>
      <c r="M64" s="64">
        <f t="shared" ref="M64:O64" si="35">M52+M59+M63</f>
        <v>54</v>
      </c>
      <c r="N64" s="64">
        <f t="shared" si="35"/>
        <v>58.400000000000006</v>
      </c>
      <c r="O64" s="64">
        <f t="shared" si="35"/>
        <v>214.89999999999998</v>
      </c>
    </row>
    <row r="65" spans="1:16" ht="15" customHeight="1">
      <c r="A65" s="103" t="s">
        <v>49</v>
      </c>
      <c r="B65" s="103"/>
      <c r="C65" s="55"/>
      <c r="D65" s="55"/>
      <c r="E65" s="55"/>
      <c r="F65" s="55"/>
      <c r="G65" s="55"/>
      <c r="H65" s="54"/>
      <c r="I65" s="103" t="s">
        <v>49</v>
      </c>
      <c r="J65" s="103"/>
      <c r="K65" s="55"/>
      <c r="L65" s="55"/>
      <c r="M65" s="55"/>
      <c r="N65" s="55"/>
      <c r="O65" s="55"/>
    </row>
    <row r="66" spans="1:16" ht="25.5">
      <c r="A66" s="56" t="s">
        <v>2</v>
      </c>
      <c r="B66" s="57" t="s">
        <v>3</v>
      </c>
      <c r="C66" s="57" t="s">
        <v>4</v>
      </c>
      <c r="D66" s="56" t="s">
        <v>5</v>
      </c>
      <c r="E66" s="57" t="s">
        <v>6</v>
      </c>
      <c r="F66" s="57" t="s">
        <v>7</v>
      </c>
      <c r="G66" s="57" t="s">
        <v>8</v>
      </c>
      <c r="H66" s="54"/>
      <c r="I66" s="56" t="s">
        <v>2</v>
      </c>
      <c r="J66" s="57" t="s">
        <v>3</v>
      </c>
      <c r="K66" s="57" t="s">
        <v>4</v>
      </c>
      <c r="L66" s="56" t="s">
        <v>5</v>
      </c>
      <c r="M66" s="57" t="s">
        <v>6</v>
      </c>
      <c r="N66" s="57" t="s">
        <v>7</v>
      </c>
      <c r="O66" s="57" t="s">
        <v>8</v>
      </c>
    </row>
    <row r="67" spans="1:16" ht="15" customHeight="1">
      <c r="A67" s="102" t="s">
        <v>9</v>
      </c>
      <c r="B67" s="102"/>
      <c r="C67" s="102"/>
      <c r="D67" s="102"/>
      <c r="E67" s="102"/>
      <c r="F67" s="102"/>
      <c r="G67" s="102"/>
      <c r="H67" s="54"/>
      <c r="I67" s="102" t="s">
        <v>9</v>
      </c>
      <c r="J67" s="102"/>
      <c r="K67" s="102"/>
      <c r="L67" s="102"/>
      <c r="M67" s="102"/>
      <c r="N67" s="102"/>
      <c r="O67" s="102"/>
    </row>
    <row r="68" spans="1:16" ht="25.5" customHeight="1">
      <c r="A68" s="97" t="s">
        <v>10</v>
      </c>
      <c r="B68" s="58" t="s">
        <v>73</v>
      </c>
      <c r="C68" s="69">
        <v>90</v>
      </c>
      <c r="D68" s="59">
        <v>181.4</v>
      </c>
      <c r="E68" s="63">
        <v>7.6</v>
      </c>
      <c r="F68" s="63">
        <v>13.9</v>
      </c>
      <c r="G68" s="63">
        <v>6.3</v>
      </c>
      <c r="H68" s="54"/>
      <c r="I68" s="97" t="s">
        <v>10</v>
      </c>
      <c r="J68" s="58" t="s">
        <v>73</v>
      </c>
      <c r="K68" s="69">
        <v>100</v>
      </c>
      <c r="L68" s="59">
        <v>201.5</v>
      </c>
      <c r="M68" s="63">
        <v>8.4</v>
      </c>
      <c r="N68" s="63">
        <v>15.4</v>
      </c>
      <c r="O68" s="63">
        <v>7</v>
      </c>
    </row>
    <row r="69" spans="1:16" ht="15.6" customHeight="1">
      <c r="A69" s="97"/>
      <c r="B69" s="58" t="s">
        <v>135</v>
      </c>
      <c r="C69" s="69">
        <v>150</v>
      </c>
      <c r="D69" s="59">
        <v>168</v>
      </c>
      <c r="E69" s="63">
        <v>4.0999999999999996</v>
      </c>
      <c r="F69" s="63">
        <v>8.9</v>
      </c>
      <c r="G69" s="63">
        <v>19.399999999999999</v>
      </c>
      <c r="H69" s="54"/>
      <c r="I69" s="97"/>
      <c r="J69" s="58" t="s">
        <v>135</v>
      </c>
      <c r="K69" s="69">
        <v>180</v>
      </c>
      <c r="L69" s="59">
        <v>201.6</v>
      </c>
      <c r="M69" s="63">
        <v>4.9000000000000004</v>
      </c>
      <c r="N69" s="63">
        <v>10.6</v>
      </c>
      <c r="O69" s="63">
        <v>23.2</v>
      </c>
    </row>
    <row r="70" spans="1:16" ht="24.4" customHeight="1">
      <c r="A70" s="97"/>
      <c r="B70" s="58" t="s">
        <v>14</v>
      </c>
      <c r="C70" s="59">
        <v>65</v>
      </c>
      <c r="D70" s="59">
        <v>138.6</v>
      </c>
      <c r="E70" s="59">
        <v>4.8</v>
      </c>
      <c r="F70" s="59">
        <v>0.6</v>
      </c>
      <c r="G70" s="59">
        <v>29.8</v>
      </c>
      <c r="H70" s="54" t="s">
        <v>21</v>
      </c>
      <c r="I70" s="97"/>
      <c r="J70" s="58" t="s">
        <v>14</v>
      </c>
      <c r="K70" s="59">
        <v>80</v>
      </c>
      <c r="L70" s="59">
        <v>184.8</v>
      </c>
      <c r="M70" s="59">
        <v>6.4</v>
      </c>
      <c r="N70" s="59">
        <v>0.8</v>
      </c>
      <c r="O70" s="59">
        <v>39.799999999999997</v>
      </c>
      <c r="P70" s="2" t="s">
        <v>21</v>
      </c>
    </row>
    <row r="71" spans="1:16" ht="15.6" customHeight="1">
      <c r="A71" s="97"/>
      <c r="B71" s="58" t="s">
        <v>34</v>
      </c>
      <c r="C71" s="59">
        <v>200</v>
      </c>
      <c r="D71" s="59">
        <v>86</v>
      </c>
      <c r="E71" s="59">
        <v>1.4</v>
      </c>
      <c r="F71" s="59">
        <v>1.6</v>
      </c>
      <c r="G71" s="59">
        <v>16.399999999999999</v>
      </c>
      <c r="H71" s="54"/>
      <c r="I71" s="97"/>
      <c r="J71" s="58" t="s">
        <v>34</v>
      </c>
      <c r="K71" s="59">
        <v>200</v>
      </c>
      <c r="L71" s="59">
        <v>86</v>
      </c>
      <c r="M71" s="59">
        <v>1.4</v>
      </c>
      <c r="N71" s="59">
        <v>1.6</v>
      </c>
      <c r="O71" s="59">
        <v>16.399999999999999</v>
      </c>
    </row>
    <row r="72" spans="1:16" ht="26.45" customHeight="1">
      <c r="A72" s="97"/>
      <c r="B72" s="55" t="s">
        <v>16</v>
      </c>
      <c r="C72" s="59">
        <v>120</v>
      </c>
      <c r="D72" s="59">
        <v>56.4</v>
      </c>
      <c r="E72" s="59">
        <v>0.5</v>
      </c>
      <c r="F72" s="59">
        <v>0.5</v>
      </c>
      <c r="G72" s="59">
        <v>11.8</v>
      </c>
      <c r="H72" s="54"/>
      <c r="I72" s="97"/>
      <c r="J72" s="55" t="s">
        <v>16</v>
      </c>
      <c r="K72" s="59">
        <v>120</v>
      </c>
      <c r="L72" s="59">
        <v>56.4</v>
      </c>
      <c r="M72" s="59">
        <v>0.5</v>
      </c>
      <c r="N72" s="59">
        <v>0.5</v>
      </c>
      <c r="O72" s="59">
        <v>11.8</v>
      </c>
    </row>
    <row r="73" spans="1:16">
      <c r="A73" s="83"/>
      <c r="B73" s="64" t="s">
        <v>17</v>
      </c>
      <c r="C73" s="64">
        <f t="shared" ref="C73:G73" si="36">SUM(C68:C72)</f>
        <v>625</v>
      </c>
      <c r="D73" s="64">
        <f t="shared" si="36"/>
        <v>630.4</v>
      </c>
      <c r="E73" s="64">
        <f t="shared" si="36"/>
        <v>18.399999999999999</v>
      </c>
      <c r="F73" s="64">
        <f t="shared" si="36"/>
        <v>25.500000000000004</v>
      </c>
      <c r="G73" s="64">
        <f t="shared" si="36"/>
        <v>83.7</v>
      </c>
      <c r="H73" s="54"/>
      <c r="I73" s="83"/>
      <c r="J73" s="64" t="s">
        <v>17</v>
      </c>
      <c r="K73" s="64">
        <f t="shared" ref="K73" si="37">SUM(K68:K72)</f>
        <v>680</v>
      </c>
      <c r="L73" s="64">
        <f t="shared" ref="L73" si="38">SUM(L68:L72)</f>
        <v>730.30000000000007</v>
      </c>
      <c r="M73" s="64">
        <f t="shared" ref="M73" si="39">SUM(M68:M72)</f>
        <v>21.6</v>
      </c>
      <c r="N73" s="64">
        <f t="shared" ref="N73" si="40">SUM(N68:N72)</f>
        <v>28.900000000000002</v>
      </c>
      <c r="O73" s="64">
        <f t="shared" ref="O73" si="41">SUM(O68:O72)</f>
        <v>98.2</v>
      </c>
    </row>
    <row r="74" spans="1:16" ht="15" customHeight="1">
      <c r="A74" s="102" t="s">
        <v>18</v>
      </c>
      <c r="B74" s="102"/>
      <c r="C74" s="102"/>
      <c r="D74" s="102"/>
      <c r="E74" s="102"/>
      <c r="F74" s="102"/>
      <c r="G74" s="102"/>
      <c r="H74" s="54"/>
      <c r="I74" s="102" t="s">
        <v>18</v>
      </c>
      <c r="J74" s="102"/>
      <c r="K74" s="102"/>
      <c r="L74" s="102"/>
      <c r="M74" s="102"/>
      <c r="N74" s="102"/>
      <c r="O74" s="102"/>
    </row>
    <row r="75" spans="1:16">
      <c r="A75" s="97" t="s">
        <v>19</v>
      </c>
      <c r="B75" s="58" t="s">
        <v>156</v>
      </c>
      <c r="C75" s="63">
        <v>60</v>
      </c>
      <c r="D75" s="59">
        <v>61.1</v>
      </c>
      <c r="E75" s="63">
        <v>0.9</v>
      </c>
      <c r="F75" s="63">
        <v>4.5</v>
      </c>
      <c r="G75" s="63">
        <v>4.0999999999999996</v>
      </c>
      <c r="H75" s="54"/>
      <c r="I75" s="97" t="s">
        <v>19</v>
      </c>
      <c r="J75" s="58" t="s">
        <v>156</v>
      </c>
      <c r="K75" s="63">
        <v>100</v>
      </c>
      <c r="L75" s="59">
        <v>102.7</v>
      </c>
      <c r="M75" s="63">
        <v>1.5</v>
      </c>
      <c r="N75" s="63">
        <v>7.5</v>
      </c>
      <c r="O75" s="63">
        <v>6.8</v>
      </c>
    </row>
    <row r="76" spans="1:16">
      <c r="A76" s="97"/>
      <c r="B76" s="58" t="s">
        <v>150</v>
      </c>
      <c r="C76" s="63">
        <v>200</v>
      </c>
      <c r="D76" s="59">
        <v>115.4</v>
      </c>
      <c r="E76" s="63">
        <v>7.6</v>
      </c>
      <c r="F76" s="63">
        <v>5.8</v>
      </c>
      <c r="G76" s="63">
        <v>8.6</v>
      </c>
      <c r="H76" s="54"/>
      <c r="I76" s="97"/>
      <c r="J76" s="58" t="s">
        <v>159</v>
      </c>
      <c r="K76" s="63">
        <v>250</v>
      </c>
      <c r="L76" s="59">
        <v>144.30000000000001</v>
      </c>
      <c r="M76" s="63">
        <v>9.5</v>
      </c>
      <c r="N76" s="63">
        <v>7.3</v>
      </c>
      <c r="O76" s="63">
        <v>10.8</v>
      </c>
    </row>
    <row r="77" spans="1:16" ht="24.6" customHeight="1">
      <c r="A77" s="97"/>
      <c r="B77" s="58" t="s">
        <v>136</v>
      </c>
      <c r="C77" s="63">
        <v>150</v>
      </c>
      <c r="D77" s="59">
        <v>223.4</v>
      </c>
      <c r="E77" s="63">
        <v>3.5</v>
      </c>
      <c r="F77" s="63">
        <v>6.7</v>
      </c>
      <c r="G77" s="63">
        <v>37.1</v>
      </c>
      <c r="H77" s="54" t="s">
        <v>27</v>
      </c>
      <c r="I77" s="97"/>
      <c r="J77" s="58" t="s">
        <v>136</v>
      </c>
      <c r="K77" s="63">
        <v>180</v>
      </c>
      <c r="L77" s="59">
        <v>268</v>
      </c>
      <c r="M77" s="63">
        <v>4.2</v>
      </c>
      <c r="N77" s="63">
        <v>8.1</v>
      </c>
      <c r="O77" s="63">
        <v>44.5</v>
      </c>
      <c r="P77" s="2" t="s">
        <v>27</v>
      </c>
    </row>
    <row r="78" spans="1:16" ht="15.6" customHeight="1">
      <c r="A78" s="97"/>
      <c r="B78" s="58" t="s">
        <v>47</v>
      </c>
      <c r="C78" s="63">
        <v>90</v>
      </c>
      <c r="D78" s="59">
        <v>132.30000000000001</v>
      </c>
      <c r="E78" s="63">
        <v>14</v>
      </c>
      <c r="F78" s="63">
        <v>6.7</v>
      </c>
      <c r="G78" s="63">
        <v>0.5</v>
      </c>
      <c r="H78" s="54"/>
      <c r="I78" s="97"/>
      <c r="J78" s="58" t="s">
        <v>47</v>
      </c>
      <c r="K78" s="63">
        <v>100</v>
      </c>
      <c r="L78" s="59">
        <v>147</v>
      </c>
      <c r="M78" s="63">
        <v>15</v>
      </c>
      <c r="N78" s="63">
        <v>7.4</v>
      </c>
      <c r="O78" s="63">
        <v>0.5</v>
      </c>
    </row>
    <row r="79" spans="1:16" ht="26.45" customHeight="1">
      <c r="A79" s="97"/>
      <c r="B79" s="58" t="s">
        <v>14</v>
      </c>
      <c r="C79" s="59">
        <v>65</v>
      </c>
      <c r="D79" s="59">
        <v>138.6</v>
      </c>
      <c r="E79" s="59">
        <v>4.8</v>
      </c>
      <c r="F79" s="59">
        <v>0.6</v>
      </c>
      <c r="G79" s="59">
        <v>29.8</v>
      </c>
      <c r="H79" s="54"/>
      <c r="I79" s="97"/>
      <c r="J79" s="58" t="s">
        <v>14</v>
      </c>
      <c r="K79" s="59">
        <v>80</v>
      </c>
      <c r="L79" s="59">
        <v>184.8</v>
      </c>
      <c r="M79" s="59">
        <v>6.4</v>
      </c>
      <c r="N79" s="59">
        <v>0.8</v>
      </c>
      <c r="O79" s="59">
        <v>39.799999999999997</v>
      </c>
    </row>
    <row r="80" spans="1:16" ht="24" customHeight="1">
      <c r="A80" s="97"/>
      <c r="B80" s="72" t="s">
        <v>48</v>
      </c>
      <c r="C80" s="63">
        <v>200</v>
      </c>
      <c r="D80" s="59">
        <v>131.80000000000001</v>
      </c>
      <c r="E80" s="63">
        <v>0.9</v>
      </c>
      <c r="F80" s="63">
        <v>0.1</v>
      </c>
      <c r="G80" s="63">
        <v>32</v>
      </c>
      <c r="H80" s="54"/>
      <c r="I80" s="97"/>
      <c r="J80" s="72" t="s">
        <v>48</v>
      </c>
      <c r="K80" s="63">
        <v>200</v>
      </c>
      <c r="L80" s="59">
        <v>131.80000000000001</v>
      </c>
      <c r="M80" s="63">
        <v>0.9</v>
      </c>
      <c r="N80" s="63">
        <v>0.1</v>
      </c>
      <c r="O80" s="63">
        <v>32</v>
      </c>
    </row>
    <row r="81" spans="1:16">
      <c r="A81" s="83"/>
      <c r="B81" s="64" t="s">
        <v>17</v>
      </c>
      <c r="C81" s="64">
        <f t="shared" ref="C81:G81" si="42">SUM(C75:C80)</f>
        <v>765</v>
      </c>
      <c r="D81" s="64">
        <f t="shared" si="42"/>
        <v>802.60000000000014</v>
      </c>
      <c r="E81" s="64">
        <f t="shared" si="42"/>
        <v>31.7</v>
      </c>
      <c r="F81" s="64">
        <f t="shared" si="42"/>
        <v>24.400000000000002</v>
      </c>
      <c r="G81" s="64">
        <f t="shared" si="42"/>
        <v>112.1</v>
      </c>
      <c r="H81" s="54"/>
      <c r="I81" s="83"/>
      <c r="J81" s="64" t="s">
        <v>17</v>
      </c>
      <c r="K81" s="64">
        <f t="shared" ref="K81" si="43">SUM(K75:K80)</f>
        <v>910</v>
      </c>
      <c r="L81" s="64">
        <f t="shared" ref="L81" si="44">SUM(L75:L80)</f>
        <v>978.59999999999991</v>
      </c>
      <c r="M81" s="64">
        <f t="shared" ref="M81" si="45">SUM(M75:M80)</f>
        <v>37.5</v>
      </c>
      <c r="N81" s="64">
        <f t="shared" ref="N81" si="46">SUM(N75:N80)</f>
        <v>31.2</v>
      </c>
      <c r="O81" s="64">
        <f t="shared" ref="O81" si="47">SUM(O75:O80)</f>
        <v>134.4</v>
      </c>
    </row>
    <row r="82" spans="1:16">
      <c r="A82" s="99" t="s">
        <v>25</v>
      </c>
      <c r="B82" s="99"/>
      <c r="C82" s="99"/>
      <c r="D82" s="99"/>
      <c r="E82" s="99"/>
      <c r="F82" s="99"/>
      <c r="G82" s="99"/>
      <c r="H82" s="54"/>
      <c r="I82" s="99" t="s">
        <v>25</v>
      </c>
      <c r="J82" s="99"/>
      <c r="K82" s="99"/>
      <c r="L82" s="99"/>
      <c r="M82" s="99"/>
      <c r="N82" s="99"/>
      <c r="O82" s="99"/>
    </row>
    <row r="83" spans="1:16">
      <c r="A83" s="107" t="s">
        <v>25</v>
      </c>
      <c r="B83" s="65" t="s">
        <v>34</v>
      </c>
      <c r="C83" s="64">
        <v>200</v>
      </c>
      <c r="D83" s="64">
        <v>64</v>
      </c>
      <c r="E83" s="64">
        <v>1.6</v>
      </c>
      <c r="F83" s="64">
        <v>1.3</v>
      </c>
      <c r="G83" s="64">
        <v>11.5</v>
      </c>
      <c r="H83" s="54"/>
      <c r="I83" s="107" t="s">
        <v>25</v>
      </c>
      <c r="J83" s="65" t="s">
        <v>34</v>
      </c>
      <c r="K83" s="64">
        <v>250</v>
      </c>
      <c r="L83" s="64">
        <v>70</v>
      </c>
      <c r="M83" s="64">
        <v>2</v>
      </c>
      <c r="N83" s="64">
        <v>1.5</v>
      </c>
      <c r="O83" s="64">
        <v>20</v>
      </c>
    </row>
    <row r="84" spans="1:16">
      <c r="A84" s="108"/>
      <c r="B84" s="65" t="s">
        <v>42</v>
      </c>
      <c r="C84" s="64">
        <v>120</v>
      </c>
      <c r="D84" s="64">
        <v>109</v>
      </c>
      <c r="E84" s="64">
        <v>3.2</v>
      </c>
      <c r="F84" s="64">
        <v>2.7</v>
      </c>
      <c r="G84" s="64">
        <v>17.899999999999999</v>
      </c>
      <c r="H84" s="54"/>
      <c r="I84" s="108"/>
      <c r="J84" s="65" t="s">
        <v>42</v>
      </c>
      <c r="K84" s="64">
        <v>120</v>
      </c>
      <c r="L84" s="64">
        <v>109</v>
      </c>
      <c r="M84" s="64">
        <v>3.2</v>
      </c>
      <c r="N84" s="64">
        <v>2.7</v>
      </c>
      <c r="O84" s="64">
        <v>17.899999999999999</v>
      </c>
    </row>
    <row r="85" spans="1:16">
      <c r="A85" s="108"/>
      <c r="B85" s="61" t="s">
        <v>17</v>
      </c>
      <c r="C85" s="61">
        <f t="shared" ref="C85:G85" si="48">SUM(C83:C84)</f>
        <v>320</v>
      </c>
      <c r="D85" s="61">
        <f t="shared" si="48"/>
        <v>173</v>
      </c>
      <c r="E85" s="61">
        <f t="shared" si="48"/>
        <v>4.8000000000000007</v>
      </c>
      <c r="F85" s="61">
        <f t="shared" si="48"/>
        <v>4</v>
      </c>
      <c r="G85" s="61">
        <f t="shared" si="48"/>
        <v>29.4</v>
      </c>
      <c r="H85" s="54"/>
      <c r="I85" s="108"/>
      <c r="J85" s="61" t="s">
        <v>17</v>
      </c>
      <c r="K85" s="61">
        <f t="shared" ref="K85:O85" si="49">SUM(K83:K84)</f>
        <v>370</v>
      </c>
      <c r="L85" s="61">
        <f t="shared" si="49"/>
        <v>179</v>
      </c>
      <c r="M85" s="61">
        <f t="shared" si="49"/>
        <v>5.2</v>
      </c>
      <c r="N85" s="61">
        <f t="shared" si="49"/>
        <v>4.2</v>
      </c>
      <c r="O85" s="61">
        <f t="shared" si="49"/>
        <v>37.9</v>
      </c>
    </row>
    <row r="86" spans="1:16">
      <c r="A86" s="109"/>
      <c r="B86" s="80" t="s">
        <v>132</v>
      </c>
      <c r="C86" s="64">
        <f>C73+C81+C85</f>
        <v>1710</v>
      </c>
      <c r="D86" s="64">
        <f t="shared" ref="D86:G86" si="50">D73+D81+D85</f>
        <v>1606</v>
      </c>
      <c r="E86" s="64">
        <f t="shared" si="50"/>
        <v>54.899999999999991</v>
      </c>
      <c r="F86" s="64">
        <f t="shared" si="50"/>
        <v>53.900000000000006</v>
      </c>
      <c r="G86" s="64">
        <f t="shared" si="50"/>
        <v>225.20000000000002</v>
      </c>
      <c r="H86" s="54"/>
      <c r="I86" s="109"/>
      <c r="J86" s="80" t="s">
        <v>132</v>
      </c>
      <c r="K86" s="64">
        <f>K73+K81+K85</f>
        <v>1960</v>
      </c>
      <c r="L86" s="64">
        <f>L73+L81+L85</f>
        <v>1887.9</v>
      </c>
      <c r="M86" s="64">
        <f t="shared" ref="M86:O86" si="51">M73+M81+M85</f>
        <v>64.3</v>
      </c>
      <c r="N86" s="64">
        <f t="shared" si="51"/>
        <v>64.3</v>
      </c>
      <c r="O86" s="64">
        <f t="shared" si="51"/>
        <v>270.5</v>
      </c>
    </row>
    <row r="87" spans="1:16">
      <c r="A87" s="100" t="s">
        <v>54</v>
      </c>
      <c r="B87" s="100"/>
      <c r="C87" s="55"/>
      <c r="D87" s="55"/>
      <c r="E87" s="55"/>
      <c r="F87" s="55"/>
      <c r="G87" s="55"/>
      <c r="H87" s="54"/>
      <c r="I87" s="100" t="s">
        <v>54</v>
      </c>
      <c r="J87" s="100"/>
      <c r="K87" s="55"/>
      <c r="L87" s="55"/>
      <c r="M87" s="55"/>
      <c r="N87" s="55"/>
      <c r="O87" s="55"/>
    </row>
    <row r="88" spans="1:16" ht="25.5">
      <c r="A88" s="56" t="s">
        <v>2</v>
      </c>
      <c r="B88" s="57" t="s">
        <v>3</v>
      </c>
      <c r="C88" s="57" t="s">
        <v>4</v>
      </c>
      <c r="D88" s="56" t="s">
        <v>5</v>
      </c>
      <c r="E88" s="57" t="s">
        <v>6</v>
      </c>
      <c r="F88" s="57" t="s">
        <v>7</v>
      </c>
      <c r="G88" s="57" t="s">
        <v>8</v>
      </c>
      <c r="H88" s="54"/>
      <c r="I88" s="56" t="s">
        <v>2</v>
      </c>
      <c r="J88" s="57" t="s">
        <v>3</v>
      </c>
      <c r="K88" s="57" t="s">
        <v>4</v>
      </c>
      <c r="L88" s="56" t="s">
        <v>5</v>
      </c>
      <c r="M88" s="57" t="s">
        <v>6</v>
      </c>
      <c r="N88" s="57" t="s">
        <v>7</v>
      </c>
      <c r="O88" s="57" t="s">
        <v>8</v>
      </c>
    </row>
    <row r="89" spans="1:16" ht="94.5">
      <c r="A89" s="101" t="s">
        <v>9</v>
      </c>
      <c r="B89" s="101"/>
      <c r="C89" s="101"/>
      <c r="D89" s="101"/>
      <c r="E89" s="101"/>
      <c r="F89" s="101"/>
      <c r="G89" s="101"/>
      <c r="H89" s="54" t="s">
        <v>12</v>
      </c>
      <c r="I89" s="101" t="s">
        <v>9</v>
      </c>
      <c r="J89" s="101"/>
      <c r="K89" s="101"/>
      <c r="L89" s="101"/>
      <c r="M89" s="101"/>
      <c r="N89" s="101"/>
      <c r="O89" s="101"/>
      <c r="P89" s="2" t="s">
        <v>12</v>
      </c>
    </row>
    <row r="90" spans="1:16" ht="15" customHeight="1">
      <c r="A90" s="97" t="s">
        <v>10</v>
      </c>
      <c r="B90" s="58" t="s">
        <v>74</v>
      </c>
      <c r="C90" s="63">
        <v>150</v>
      </c>
      <c r="D90" s="63">
        <v>226.5</v>
      </c>
      <c r="E90" s="63">
        <v>14.3</v>
      </c>
      <c r="F90" s="63">
        <v>13.5</v>
      </c>
      <c r="G90" s="63">
        <v>12</v>
      </c>
      <c r="H90" s="54"/>
      <c r="I90" s="97" t="s">
        <v>10</v>
      </c>
      <c r="J90" s="58" t="s">
        <v>74</v>
      </c>
      <c r="K90" s="63">
        <v>200</v>
      </c>
      <c r="L90" s="63">
        <v>302</v>
      </c>
      <c r="M90" s="63">
        <v>19</v>
      </c>
      <c r="N90" s="63">
        <v>18</v>
      </c>
      <c r="O90" s="63">
        <v>16</v>
      </c>
    </row>
    <row r="91" spans="1:16" ht="26.45" customHeight="1">
      <c r="A91" s="97"/>
      <c r="B91" s="58" t="s">
        <v>35</v>
      </c>
      <c r="C91" s="59">
        <v>45</v>
      </c>
      <c r="D91" s="63">
        <v>149</v>
      </c>
      <c r="E91" s="59">
        <v>6.9</v>
      </c>
      <c r="F91" s="59">
        <v>9</v>
      </c>
      <c r="G91" s="59">
        <v>10</v>
      </c>
      <c r="H91" s="54"/>
      <c r="I91" s="97"/>
      <c r="J91" s="58" t="s">
        <v>35</v>
      </c>
      <c r="K91" s="59">
        <v>65</v>
      </c>
      <c r="L91" s="63">
        <v>215</v>
      </c>
      <c r="M91" s="59">
        <v>9.9</v>
      </c>
      <c r="N91" s="59">
        <v>13</v>
      </c>
      <c r="O91" s="59">
        <v>14.4</v>
      </c>
    </row>
    <row r="92" spans="1:16" ht="26.45" customHeight="1">
      <c r="A92" s="97"/>
      <c r="B92" s="55" t="s">
        <v>16</v>
      </c>
      <c r="C92" s="59">
        <v>120</v>
      </c>
      <c r="D92" s="59">
        <v>56.4</v>
      </c>
      <c r="E92" s="59">
        <v>0.5</v>
      </c>
      <c r="F92" s="59">
        <v>0.5</v>
      </c>
      <c r="G92" s="59">
        <v>11.8</v>
      </c>
      <c r="H92" s="54"/>
      <c r="I92" s="97"/>
      <c r="J92" s="55" t="s">
        <v>16</v>
      </c>
      <c r="K92" s="59">
        <v>120</v>
      </c>
      <c r="L92" s="59">
        <v>56.4</v>
      </c>
      <c r="M92" s="59">
        <v>0.5</v>
      </c>
      <c r="N92" s="59">
        <v>0.5</v>
      </c>
      <c r="O92" s="59">
        <v>11.8</v>
      </c>
    </row>
    <row r="93" spans="1:16" ht="15.6" customHeight="1">
      <c r="A93" s="97"/>
      <c r="B93" s="58" t="s">
        <v>75</v>
      </c>
      <c r="C93" s="63">
        <v>200</v>
      </c>
      <c r="D93" s="65">
        <v>56</v>
      </c>
      <c r="E93" s="69">
        <v>0.4</v>
      </c>
      <c r="F93" s="69">
        <v>0.2</v>
      </c>
      <c r="G93" s="69">
        <v>14.2</v>
      </c>
      <c r="H93" s="54"/>
      <c r="I93" s="97"/>
      <c r="J93" s="58" t="s">
        <v>75</v>
      </c>
      <c r="K93" s="63">
        <v>200</v>
      </c>
      <c r="L93" s="65">
        <v>56</v>
      </c>
      <c r="M93" s="69">
        <v>0.4</v>
      </c>
      <c r="N93" s="69">
        <v>0.2</v>
      </c>
      <c r="O93" s="69">
        <v>14.2</v>
      </c>
    </row>
    <row r="94" spans="1:16">
      <c r="A94" s="97"/>
      <c r="B94" s="64" t="s">
        <v>17</v>
      </c>
      <c r="C94" s="64">
        <f t="shared" ref="C94:G94" si="52">SUM(C90:C93)</f>
        <v>515</v>
      </c>
      <c r="D94" s="64">
        <f t="shared" si="52"/>
        <v>487.9</v>
      </c>
      <c r="E94" s="64">
        <f t="shared" si="52"/>
        <v>22.1</v>
      </c>
      <c r="F94" s="64">
        <f t="shared" si="52"/>
        <v>23.2</v>
      </c>
      <c r="G94" s="64">
        <f t="shared" si="52"/>
        <v>48</v>
      </c>
      <c r="H94" s="54"/>
      <c r="I94" s="97"/>
      <c r="J94" s="64" t="s">
        <v>17</v>
      </c>
      <c r="K94" s="64">
        <f t="shared" ref="K94" si="53">SUM(K90:K93)</f>
        <v>585</v>
      </c>
      <c r="L94" s="64">
        <f t="shared" ref="L94" si="54">SUM(L90:L93)</f>
        <v>629.4</v>
      </c>
      <c r="M94" s="64">
        <f t="shared" ref="M94" si="55">SUM(M90:M93)</f>
        <v>29.799999999999997</v>
      </c>
      <c r="N94" s="64">
        <f t="shared" ref="N94" si="56">SUM(N90:N93)</f>
        <v>31.7</v>
      </c>
      <c r="O94" s="64">
        <f t="shared" ref="O94" si="57">SUM(O90:O93)</f>
        <v>56.400000000000006</v>
      </c>
    </row>
    <row r="95" spans="1:16" ht="15" customHeight="1">
      <c r="A95" s="99" t="s">
        <v>18</v>
      </c>
      <c r="B95" s="99"/>
      <c r="C95" s="99"/>
      <c r="D95" s="99"/>
      <c r="E95" s="99"/>
      <c r="F95" s="99"/>
      <c r="G95" s="99">
        <f>SUM(G90:G93)</f>
        <v>48</v>
      </c>
      <c r="H95" s="54"/>
      <c r="I95" s="99" t="s">
        <v>18</v>
      </c>
      <c r="J95" s="99"/>
      <c r="K95" s="99"/>
      <c r="L95" s="99"/>
      <c r="M95" s="99"/>
      <c r="N95" s="99"/>
      <c r="O95" s="99">
        <f>SUM(O90:O93)</f>
        <v>56.400000000000006</v>
      </c>
    </row>
    <row r="96" spans="1:16" ht="15" customHeight="1">
      <c r="A96" s="97" t="s">
        <v>19</v>
      </c>
      <c r="B96" s="58" t="s">
        <v>157</v>
      </c>
      <c r="C96" s="63">
        <v>60</v>
      </c>
      <c r="D96" s="59">
        <v>19.8</v>
      </c>
      <c r="E96" s="63">
        <v>1.1000000000000001</v>
      </c>
      <c r="F96" s="63">
        <v>0.2</v>
      </c>
      <c r="G96" s="63">
        <v>5</v>
      </c>
      <c r="H96" s="54" t="s">
        <v>21</v>
      </c>
      <c r="I96" s="97" t="s">
        <v>19</v>
      </c>
      <c r="J96" s="58" t="s">
        <v>157</v>
      </c>
      <c r="K96" s="63">
        <v>100</v>
      </c>
      <c r="L96" s="59">
        <v>33</v>
      </c>
      <c r="M96" s="63">
        <v>1.8</v>
      </c>
      <c r="N96" s="63">
        <v>0.3</v>
      </c>
      <c r="O96" s="63">
        <v>9</v>
      </c>
      <c r="P96" s="2" t="s">
        <v>21</v>
      </c>
    </row>
    <row r="97" spans="1:17" ht="15.6" customHeight="1">
      <c r="A97" s="97"/>
      <c r="B97" s="58" t="s">
        <v>37</v>
      </c>
      <c r="C97" s="63">
        <v>200</v>
      </c>
      <c r="D97" s="59">
        <v>139</v>
      </c>
      <c r="E97" s="63">
        <v>9.6</v>
      </c>
      <c r="F97" s="63">
        <v>6.2</v>
      </c>
      <c r="G97" s="63">
        <v>10.4</v>
      </c>
      <c r="H97" s="54"/>
      <c r="I97" s="97"/>
      <c r="J97" s="58" t="s">
        <v>37</v>
      </c>
      <c r="K97" s="63">
        <v>250</v>
      </c>
      <c r="L97" s="59">
        <v>173.8</v>
      </c>
      <c r="M97" s="63">
        <v>12</v>
      </c>
      <c r="N97" s="63">
        <v>7.8</v>
      </c>
      <c r="O97" s="63">
        <v>13</v>
      </c>
    </row>
    <row r="98" spans="1:17" ht="26.45" customHeight="1">
      <c r="A98" s="97"/>
      <c r="B98" s="58" t="s">
        <v>76</v>
      </c>
      <c r="C98" s="63">
        <v>150</v>
      </c>
      <c r="D98" s="63">
        <v>148.1</v>
      </c>
      <c r="E98" s="63">
        <v>5.4</v>
      </c>
      <c r="F98" s="63">
        <v>3.3</v>
      </c>
      <c r="G98" s="63">
        <v>25.7</v>
      </c>
      <c r="H98" s="54"/>
      <c r="I98" s="97"/>
      <c r="J98" s="58" t="s">
        <v>76</v>
      </c>
      <c r="K98" s="63">
        <v>180</v>
      </c>
      <c r="L98" s="63">
        <v>177.7</v>
      </c>
      <c r="M98" s="63">
        <v>6.5</v>
      </c>
      <c r="N98" s="63">
        <v>4</v>
      </c>
      <c r="O98" s="63">
        <v>30.8</v>
      </c>
    </row>
    <row r="99" spans="1:17" ht="31.9" customHeight="1">
      <c r="A99" s="97"/>
      <c r="B99" s="58" t="s">
        <v>56</v>
      </c>
      <c r="C99" s="63">
        <v>90</v>
      </c>
      <c r="D99" s="59">
        <v>228.6</v>
      </c>
      <c r="E99" s="63">
        <v>11</v>
      </c>
      <c r="F99" s="63">
        <v>16.2</v>
      </c>
      <c r="G99" s="63">
        <v>18</v>
      </c>
      <c r="H99" s="54"/>
      <c r="I99" s="97"/>
      <c r="J99" s="58" t="s">
        <v>56</v>
      </c>
      <c r="K99" s="63">
        <v>100</v>
      </c>
      <c r="L99" s="59">
        <v>254</v>
      </c>
      <c r="M99" s="63">
        <v>12</v>
      </c>
      <c r="N99" s="63">
        <v>18</v>
      </c>
      <c r="O99" s="63">
        <v>20</v>
      </c>
    </row>
    <row r="100" spans="1:17" ht="25.15" customHeight="1">
      <c r="A100" s="97"/>
      <c r="B100" s="58" t="s">
        <v>14</v>
      </c>
      <c r="C100" s="59">
        <v>65</v>
      </c>
      <c r="D100" s="59">
        <v>138.6</v>
      </c>
      <c r="E100" s="59">
        <v>4.8</v>
      </c>
      <c r="F100" s="59">
        <v>0.6</v>
      </c>
      <c r="G100" s="59">
        <v>29.8</v>
      </c>
      <c r="H100" s="54"/>
      <c r="I100" s="97"/>
      <c r="J100" s="58" t="s">
        <v>14</v>
      </c>
      <c r="K100" s="59">
        <v>80</v>
      </c>
      <c r="L100" s="59">
        <v>184.8</v>
      </c>
      <c r="M100" s="59">
        <v>6.4</v>
      </c>
      <c r="N100" s="59">
        <v>0.8</v>
      </c>
      <c r="O100" s="59">
        <v>39.799999999999997</v>
      </c>
    </row>
    <row r="101" spans="1:17" ht="22.35" customHeight="1">
      <c r="A101" s="97"/>
      <c r="B101" s="58" t="s">
        <v>60</v>
      </c>
      <c r="C101" s="63">
        <v>200</v>
      </c>
      <c r="D101" s="59">
        <v>58.6</v>
      </c>
      <c r="E101" s="63">
        <v>0.3</v>
      </c>
      <c r="F101" s="63">
        <v>0.4</v>
      </c>
      <c r="G101" s="63">
        <v>7.8</v>
      </c>
      <c r="H101" s="54"/>
      <c r="I101" s="97"/>
      <c r="J101" s="58" t="s">
        <v>60</v>
      </c>
      <c r="K101" s="63">
        <v>200</v>
      </c>
      <c r="L101" s="59">
        <v>58.6</v>
      </c>
      <c r="M101" s="63">
        <v>0.3</v>
      </c>
      <c r="N101" s="63">
        <v>0.4</v>
      </c>
      <c r="O101" s="63">
        <v>7.8</v>
      </c>
    </row>
    <row r="102" spans="1:17">
      <c r="A102" s="97"/>
      <c r="B102" s="64" t="s">
        <v>17</v>
      </c>
      <c r="C102" s="64">
        <f t="shared" ref="C102:G102" si="58">SUM(C96:C101)</f>
        <v>765</v>
      </c>
      <c r="D102" s="64">
        <f t="shared" si="58"/>
        <v>732.7</v>
      </c>
      <c r="E102" s="64">
        <f t="shared" si="58"/>
        <v>32.200000000000003</v>
      </c>
      <c r="F102" s="64">
        <f t="shared" si="58"/>
        <v>26.9</v>
      </c>
      <c r="G102" s="64">
        <f t="shared" si="58"/>
        <v>96.7</v>
      </c>
      <c r="H102" s="54"/>
      <c r="I102" s="97"/>
      <c r="J102" s="64" t="s">
        <v>17</v>
      </c>
      <c r="K102" s="64">
        <f t="shared" ref="K102" si="59">SUM(K96:K101)</f>
        <v>910</v>
      </c>
      <c r="L102" s="64">
        <f t="shared" ref="L102" si="60">SUM(L96:L101)</f>
        <v>881.9</v>
      </c>
      <c r="M102" s="64">
        <f t="shared" ref="M102" si="61">SUM(M96:M101)</f>
        <v>38.999999999999993</v>
      </c>
      <c r="N102" s="64">
        <f t="shared" ref="N102" si="62">SUM(N96:N101)</f>
        <v>31.3</v>
      </c>
      <c r="O102" s="64">
        <f t="shared" ref="O102" si="63">SUM(O96:O101)</f>
        <v>120.39999999999999</v>
      </c>
    </row>
    <row r="103" spans="1:17">
      <c r="A103" s="99" t="s">
        <v>25</v>
      </c>
      <c r="B103" s="99"/>
      <c r="C103" s="99"/>
      <c r="D103" s="99"/>
      <c r="E103" s="99"/>
      <c r="F103" s="99"/>
      <c r="G103" s="99"/>
      <c r="H103" s="54"/>
      <c r="I103" s="99" t="s">
        <v>25</v>
      </c>
      <c r="J103" s="99"/>
      <c r="K103" s="99"/>
      <c r="L103" s="99"/>
      <c r="M103" s="99"/>
      <c r="N103" s="99"/>
      <c r="O103" s="99"/>
    </row>
    <row r="104" spans="1:17">
      <c r="A104" s="97" t="s">
        <v>25</v>
      </c>
      <c r="B104" s="65" t="s">
        <v>41</v>
      </c>
      <c r="C104" s="64">
        <v>200</v>
      </c>
      <c r="D104" s="65">
        <v>86</v>
      </c>
      <c r="E104" s="65">
        <v>1</v>
      </c>
      <c r="F104" s="65">
        <v>0.2</v>
      </c>
      <c r="G104" s="65">
        <v>20.2</v>
      </c>
      <c r="H104" s="54"/>
      <c r="I104" s="97" t="s">
        <v>25</v>
      </c>
      <c r="J104" s="65" t="s">
        <v>41</v>
      </c>
      <c r="K104" s="64">
        <v>250</v>
      </c>
      <c r="L104" s="65">
        <v>86</v>
      </c>
      <c r="M104" s="65">
        <v>1</v>
      </c>
      <c r="N104" s="65">
        <v>0.2</v>
      </c>
      <c r="O104" s="65">
        <v>20.2</v>
      </c>
    </row>
    <row r="105" spans="1:17">
      <c r="A105" s="97"/>
      <c r="B105" s="65" t="s">
        <v>158</v>
      </c>
      <c r="C105" s="64">
        <v>50</v>
      </c>
      <c r="D105" s="64">
        <v>120</v>
      </c>
      <c r="E105" s="64">
        <v>2.5</v>
      </c>
      <c r="F105" s="64">
        <v>2.8</v>
      </c>
      <c r="G105" s="64">
        <v>21.2</v>
      </c>
      <c r="H105" s="54"/>
      <c r="I105" s="97"/>
      <c r="J105" s="65" t="s">
        <v>158</v>
      </c>
      <c r="K105" s="64">
        <v>100</v>
      </c>
      <c r="L105" s="64">
        <v>240</v>
      </c>
      <c r="M105" s="64">
        <v>5</v>
      </c>
      <c r="N105" s="64">
        <v>5.6</v>
      </c>
      <c r="O105" s="64">
        <v>42.4</v>
      </c>
    </row>
    <row r="106" spans="1:17">
      <c r="A106" s="97"/>
      <c r="B106" s="64" t="s">
        <v>17</v>
      </c>
      <c r="C106" s="64">
        <f>SUM(C104:C105)</f>
        <v>250</v>
      </c>
      <c r="D106" s="64">
        <f>SUM(D104:D105)</f>
        <v>206</v>
      </c>
      <c r="E106" s="64">
        <f t="shared" ref="E106:G106" si="64">SUM(E104:E105)</f>
        <v>3.5</v>
      </c>
      <c r="F106" s="64">
        <f t="shared" si="64"/>
        <v>3</v>
      </c>
      <c r="G106" s="64">
        <f t="shared" si="64"/>
        <v>41.4</v>
      </c>
      <c r="H106" s="54"/>
      <c r="I106" s="97"/>
      <c r="J106" s="64" t="s">
        <v>17</v>
      </c>
      <c r="K106" s="64">
        <f>SUM(K104:K105)</f>
        <v>350</v>
      </c>
      <c r="L106" s="64">
        <f t="shared" ref="L106:O106" si="65">SUM(L104:L105)</f>
        <v>326</v>
      </c>
      <c r="M106" s="64">
        <f t="shared" si="65"/>
        <v>6</v>
      </c>
      <c r="N106" s="64">
        <f t="shared" si="65"/>
        <v>5.8</v>
      </c>
      <c r="O106" s="64">
        <f t="shared" si="65"/>
        <v>62.599999999999994</v>
      </c>
    </row>
    <row r="107" spans="1:17">
      <c r="A107" s="97"/>
      <c r="B107" s="84" t="s">
        <v>132</v>
      </c>
      <c r="C107" s="64">
        <f>C94+C102+C106</f>
        <v>1530</v>
      </c>
      <c r="D107" s="64">
        <f t="shared" ref="D107:G107" si="66">D94+D102+D106</f>
        <v>1426.6</v>
      </c>
      <c r="E107" s="64">
        <f t="shared" si="66"/>
        <v>57.800000000000004</v>
      </c>
      <c r="F107" s="64">
        <f t="shared" si="66"/>
        <v>53.099999999999994</v>
      </c>
      <c r="G107" s="64">
        <f t="shared" si="66"/>
        <v>186.1</v>
      </c>
      <c r="H107" s="54"/>
      <c r="I107" s="97"/>
      <c r="J107" s="84" t="s">
        <v>132</v>
      </c>
      <c r="K107" s="64">
        <f>K94+K102+K106</f>
        <v>1845</v>
      </c>
      <c r="L107" s="64">
        <f>L94+L102+L106</f>
        <v>1837.3</v>
      </c>
      <c r="M107" s="64">
        <f t="shared" ref="M107:O107" si="67">M94+M102+M106</f>
        <v>74.799999999999983</v>
      </c>
      <c r="N107" s="64">
        <f t="shared" si="67"/>
        <v>68.8</v>
      </c>
      <c r="O107" s="64">
        <f t="shared" si="67"/>
        <v>239.4</v>
      </c>
    </row>
    <row r="108" spans="1:17" ht="15" customHeight="1">
      <c r="A108" s="106" t="s">
        <v>62</v>
      </c>
      <c r="B108" s="106"/>
      <c r="C108" s="106"/>
      <c r="D108" s="85">
        <f>(D23+D44+D64+D86+D107)/5</f>
        <v>1551.8400000000001</v>
      </c>
      <c r="E108" s="85">
        <f t="shared" ref="E108:G108" si="68">(E23+E44+E64+E86+E107)/5</f>
        <v>55.013999999999996</v>
      </c>
      <c r="F108" s="85">
        <f t="shared" si="68"/>
        <v>56.51400000000001</v>
      </c>
      <c r="G108" s="85">
        <f t="shared" si="68"/>
        <v>204.24</v>
      </c>
      <c r="H108" s="54" t="s">
        <v>27</v>
      </c>
      <c r="I108" s="106" t="s">
        <v>62</v>
      </c>
      <c r="J108" s="106"/>
      <c r="K108" s="106"/>
      <c r="L108" s="85">
        <f>(L23+L44+L64+L86+L107)/5</f>
        <v>1854.06</v>
      </c>
      <c r="M108" s="85">
        <f t="shared" ref="M108:O108" si="69">(M23+M44+M64+M86+M107)/5</f>
        <v>68.594000000000008</v>
      </c>
      <c r="N108" s="85">
        <f t="shared" si="69"/>
        <v>69.134</v>
      </c>
      <c r="O108" s="85">
        <f t="shared" si="69"/>
        <v>240.38000000000002</v>
      </c>
    </row>
    <row r="109" spans="1:17" ht="25.5">
      <c r="A109" s="77"/>
      <c r="B109" s="77"/>
      <c r="C109" s="77"/>
      <c r="D109" s="70" t="s">
        <v>80</v>
      </c>
      <c r="E109" s="70" t="s">
        <v>77</v>
      </c>
      <c r="F109" s="70" t="s">
        <v>78</v>
      </c>
      <c r="G109" s="70" t="s">
        <v>79</v>
      </c>
      <c r="H109" s="54"/>
      <c r="I109" s="77"/>
      <c r="J109" s="77"/>
      <c r="K109" s="77"/>
      <c r="L109" s="70" t="s">
        <v>80</v>
      </c>
      <c r="M109" s="70" t="s">
        <v>77</v>
      </c>
      <c r="N109" s="70" t="s">
        <v>78</v>
      </c>
      <c r="O109" s="70" t="s">
        <v>79</v>
      </c>
      <c r="P109" s="3"/>
      <c r="Q109" s="2"/>
    </row>
    <row r="110" spans="1:17">
      <c r="A110" s="77"/>
      <c r="B110" s="77"/>
      <c r="C110" s="77"/>
      <c r="D110" s="70">
        <v>2350</v>
      </c>
      <c r="E110" s="70">
        <v>77</v>
      </c>
      <c r="F110" s="70">
        <v>79</v>
      </c>
      <c r="G110" s="70">
        <v>335</v>
      </c>
      <c r="H110" s="54"/>
      <c r="I110" s="77"/>
      <c r="J110" s="77"/>
      <c r="K110" s="77"/>
      <c r="L110" s="70">
        <v>2720</v>
      </c>
      <c r="M110" s="70">
        <v>90</v>
      </c>
      <c r="N110" s="70">
        <v>92</v>
      </c>
      <c r="O110" s="70">
        <v>383</v>
      </c>
      <c r="P110" s="3"/>
      <c r="Q110" s="2"/>
    </row>
    <row r="111" spans="1:17">
      <c r="A111" s="77"/>
      <c r="B111" s="77"/>
      <c r="C111" s="77"/>
      <c r="D111" s="78">
        <f>D108*100/2350</f>
        <v>66.035744680851067</v>
      </c>
      <c r="E111" s="79">
        <f>E108*100/77</f>
        <v>71.446753246753246</v>
      </c>
      <c r="F111" s="78">
        <f>F108*100/79</f>
        <v>71.536708860759518</v>
      </c>
      <c r="G111" s="78">
        <f>G108*100/G110</f>
        <v>60.967164179104479</v>
      </c>
      <c r="H111" s="54"/>
      <c r="I111" s="77"/>
      <c r="J111" s="77"/>
      <c r="K111" s="77"/>
      <c r="L111" s="78">
        <f>L108*100/L110</f>
        <v>68.163970588235287</v>
      </c>
      <c r="M111" s="78">
        <f>M108*100/M110</f>
        <v>76.215555555555568</v>
      </c>
      <c r="N111" s="78">
        <f>N108*100/N110</f>
        <v>75.145652173913035</v>
      </c>
      <c r="O111" s="78">
        <f>O108*100/O110</f>
        <v>62.762402088772852</v>
      </c>
      <c r="P111" s="8"/>
      <c r="Q111" s="2"/>
    </row>
    <row r="112" spans="1:17">
      <c r="A112" s="77"/>
      <c r="B112" s="77"/>
      <c r="C112" s="77"/>
      <c r="D112" s="77"/>
      <c r="E112" s="77"/>
      <c r="F112" s="77"/>
      <c r="G112" s="77"/>
      <c r="H112" s="54"/>
      <c r="I112" s="77"/>
      <c r="J112" s="77"/>
      <c r="K112" s="77"/>
      <c r="L112" s="77"/>
      <c r="M112" s="77"/>
      <c r="N112" s="77"/>
      <c r="O112" s="77"/>
    </row>
    <row r="126" spans="8:16" ht="15">
      <c r="H126"/>
      <c r="P126"/>
    </row>
    <row r="127" spans="8:16" ht="15">
      <c r="H127"/>
      <c r="P127"/>
    </row>
  </sheetData>
  <mergeCells count="76">
    <mergeCell ref="A104:A107"/>
    <mergeCell ref="I104:I107"/>
    <mergeCell ref="I83:I86"/>
    <mergeCell ref="A82:G82"/>
    <mergeCell ref="I82:O82"/>
    <mergeCell ref="A103:G103"/>
    <mergeCell ref="I103:O103"/>
    <mergeCell ref="A87:B87"/>
    <mergeCell ref="A89:G89"/>
    <mergeCell ref="A90:A94"/>
    <mergeCell ref="A83:A86"/>
    <mergeCell ref="A95:G95"/>
    <mergeCell ref="A96:A102"/>
    <mergeCell ref="I41:I44"/>
    <mergeCell ref="A60:G60"/>
    <mergeCell ref="I60:O60"/>
    <mergeCell ref="A61:A64"/>
    <mergeCell ref="I61:I64"/>
    <mergeCell ref="A53:G53"/>
    <mergeCell ref="A54:A58"/>
    <mergeCell ref="I53:O53"/>
    <mergeCell ref="I54:I58"/>
    <mergeCell ref="I19:O19"/>
    <mergeCell ref="I20:I23"/>
    <mergeCell ref="A40:G40"/>
    <mergeCell ref="I40:O40"/>
    <mergeCell ref="B1:C1"/>
    <mergeCell ref="A2:G2"/>
    <mergeCell ref="A3:B3"/>
    <mergeCell ref="A5:G5"/>
    <mergeCell ref="A6:A10"/>
    <mergeCell ref="A12:G12"/>
    <mergeCell ref="A13:A17"/>
    <mergeCell ref="A24:B24"/>
    <mergeCell ref="A26:G26"/>
    <mergeCell ref="A27:A31"/>
    <mergeCell ref="A19:G19"/>
    <mergeCell ref="A20:A23"/>
    <mergeCell ref="A32:G32"/>
    <mergeCell ref="A33:A38"/>
    <mergeCell ref="A45:B45"/>
    <mergeCell ref="A47:G47"/>
    <mergeCell ref="A48:A51"/>
    <mergeCell ref="A41:A44"/>
    <mergeCell ref="A65:B65"/>
    <mergeCell ref="A67:G67"/>
    <mergeCell ref="A68:A72"/>
    <mergeCell ref="A74:G74"/>
    <mergeCell ref="A75:A80"/>
    <mergeCell ref="A108:C108"/>
    <mergeCell ref="J1:K1"/>
    <mergeCell ref="I2:O2"/>
    <mergeCell ref="I3:J3"/>
    <mergeCell ref="I5:O5"/>
    <mergeCell ref="I6:I10"/>
    <mergeCell ref="I12:O12"/>
    <mergeCell ref="I13:I17"/>
    <mergeCell ref="I24:J24"/>
    <mergeCell ref="I26:O26"/>
    <mergeCell ref="I27:I31"/>
    <mergeCell ref="I32:O32"/>
    <mergeCell ref="I33:I38"/>
    <mergeCell ref="I45:J45"/>
    <mergeCell ref="I47:O47"/>
    <mergeCell ref="I48:I51"/>
    <mergeCell ref="I65:J65"/>
    <mergeCell ref="I67:O67"/>
    <mergeCell ref="I68:I72"/>
    <mergeCell ref="I74:O74"/>
    <mergeCell ref="I75:I80"/>
    <mergeCell ref="I108:K108"/>
    <mergeCell ref="I87:J87"/>
    <mergeCell ref="I89:O89"/>
    <mergeCell ref="I90:I94"/>
    <mergeCell ref="I95:O95"/>
    <mergeCell ref="I96:I102"/>
  </mergeCells>
  <pageMargins left="0.7" right="0.7" top="0.75" bottom="0.75" header="0.51180555555555496" footer="0.51180555555555496"/>
  <pageSetup paperSize="9" firstPageNumber="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Таблица</Template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расчет сырья</vt:lpstr>
      <vt:lpstr>меню 1 неделя</vt:lpstr>
      <vt:lpstr>меню 2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Таблица</dc:title>
  <dc:subject/>
  <dc:creator/>
  <dc:description/>
  <cp:lastModifiedBy>User</cp:lastModifiedBy>
  <cp:revision>32</cp:revision>
  <cp:lastPrinted>2024-05-16T05:12:55Z</cp:lastPrinted>
  <dcterms:created xsi:type="dcterms:W3CDTF">2023-08-28T15:46:09Z</dcterms:created>
  <dcterms:modified xsi:type="dcterms:W3CDTF">2024-05-29T23:51:09Z</dcterms:modified>
  <dc:language>ru-RU</dc:language>
</cp:coreProperties>
</file>